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Емкости для топлива со скидками" sheetId="1" r:id="rId1"/>
    <sheet name="Емксоти для воды со скидками" sheetId="2" r:id="rId2"/>
    <sheet name="прайс очистные " sheetId="3" r:id="rId3"/>
    <sheet name="очиcтные стандарт в Москве" sheetId="4" r:id="rId4"/>
    <sheet name="Контейнеры " sheetId="5" r:id="rId5"/>
  </sheets>
  <definedNames/>
  <calcPr fullCalcOnLoad="1"/>
</workbook>
</file>

<file path=xl/sharedStrings.xml><?xml version="1.0" encoding="utf-8"?>
<sst xmlns="http://schemas.openxmlformats.org/spreadsheetml/2006/main" count="537" uniqueCount="228">
  <si>
    <t xml:space="preserve">ПРАЙС-ЛИСТ </t>
  </si>
  <si>
    <t>на емкости для топлива Sotralentz</t>
  </si>
  <si>
    <t>курс EUR/руб</t>
  </si>
  <si>
    <t xml:space="preserve">по России </t>
  </si>
  <si>
    <t>Тип емкости для топлива</t>
  </si>
  <si>
    <t>Код</t>
  </si>
  <si>
    <t>Цена продаж</t>
  </si>
  <si>
    <t>со скидками</t>
  </si>
  <si>
    <t>EUR</t>
  </si>
  <si>
    <t>руб</t>
  </si>
  <si>
    <t>Емкость VarioLentz 500 TVL 78 на 500л</t>
  </si>
  <si>
    <t>длина- 780мм, ширина 780мм , высота 1090мм,высота с комплектом 1230мм, вес 23 кг</t>
  </si>
  <si>
    <t>Емкость VarioLentz 750 TVL 78 на 750л</t>
  </si>
  <si>
    <t>длина- 780мм, ширина 780мм , высота 1490мм,высота с комплектом 1630мм, вес 25 кг</t>
  </si>
  <si>
    <t>Емкость VarioLentz 1000 TVL 78 на 1000л</t>
  </si>
  <si>
    <t>длина- 780мм, ширина 780мм , высота 2000мм,высота с комплектом 2140мм, вес 40 кг</t>
  </si>
  <si>
    <t>Емкость EuroLentz 750 TELB 66 на 750л</t>
  </si>
  <si>
    <t>длина- 1190мм, ширина 660мм , высота 1240мм,высота с комплектом 1380мм, вес 31,5 кг</t>
  </si>
  <si>
    <t>Емкость EuroLentz 1000 TELН 66 на 1000л</t>
  </si>
  <si>
    <t>длина- 1190мм, ширина 660мм , высота 1810мм,высота с комплектом 1950мм, вес 39,3 кг</t>
  </si>
  <si>
    <t>Емкость EuroLentz 1000 TELВ 72 на 1000л</t>
  </si>
  <si>
    <t>длина- 1650мм, ширина 720мм , высота 1260мм,высота с комплектом 1400мм, вес 36,1 кг</t>
  </si>
  <si>
    <t>Емкость EuroLentz 1500 TEL 72 на 1500л</t>
  </si>
  <si>
    <t>длина- 1650мм, ширина 720мм , высота 1750мм,высота с комплектом 1890мм, вес 57,0 кг</t>
  </si>
  <si>
    <t>Емкость EuroLentz 2000 TEL 72 на 2000л</t>
  </si>
  <si>
    <t>длина- 2180мм, ширина 720мм , высота 1780мм,высота с комплектом 1920мм, вес 81,4 кг</t>
  </si>
  <si>
    <t>Емкость EuroLentz Komfort 750 TELK 69 на 750л</t>
  </si>
  <si>
    <t>длина- 1280мм, ширина 690мм , высота 1260мм,высота с комплектом 1400мм, вес 55,3 кг</t>
  </si>
  <si>
    <t>Емкость EuroLentz Komfort 1000 TELK 69 на 1000л</t>
  </si>
  <si>
    <t>длина- 1280мм, ширина 690мм , высота 1830мм,высота с комплектом 1970мм, вес 71,9 кг</t>
  </si>
  <si>
    <t>Комплекты присоединения для емкостей EuroLentz</t>
  </si>
  <si>
    <t>Комплект ES  для заливки  одной емкости</t>
  </si>
  <si>
    <t>Комплект EI для подключения одной емкости</t>
  </si>
  <si>
    <t xml:space="preserve">Комплект EB PM для емкостей 750ОВ 73, 1000 TELB 72, 1500 TEL 72, 2000 TEL 72 для соединения двух емкостей </t>
  </si>
  <si>
    <t xml:space="preserve">Комплект EС PM для емкостей 750ОВ 73, 1000 TELB 72, 1500 TEL 72, 2000 TEL 72 для соединения каждой последующей 3-й, 4-й и 5-й емкости </t>
  </si>
  <si>
    <t xml:space="preserve">Комплект EВ 66 для емкостей 750 TELB 66, 1000 TELH 66 для соединения двух емкостей </t>
  </si>
  <si>
    <t xml:space="preserve">Комплект EС 66 для емкостей 750 TELB 66, 1000 TELH 66 для соединения каждой последующей 3-й, 4-й и 5-й емкости </t>
  </si>
  <si>
    <t xml:space="preserve">Комплект EB GM 2500 TP для емкостей 2500 TP 88 для соединения двух емкостей </t>
  </si>
  <si>
    <t xml:space="preserve">Комплект EС GM 2500 TP для емкостей 2500 TP 88 для соединения каждой последующей 3-й, 4-й и 5-й емкости </t>
  </si>
  <si>
    <t xml:space="preserve">Комплект EB VARIO  для соединения двух емкостей VarioLentz  </t>
  </si>
  <si>
    <t xml:space="preserve">Комплект EС VARIO  для соединения последующих емкостей VarioLentz  </t>
  </si>
  <si>
    <t>на емкости для воды Sotralentz</t>
  </si>
  <si>
    <t>по России</t>
  </si>
  <si>
    <t>Тип емкости для воды</t>
  </si>
  <si>
    <t>Сysterna 1000 л без вентилей</t>
  </si>
  <si>
    <t>Cit</t>
  </si>
  <si>
    <t>длина- 1160мм, ширина 730мм , высота 1670мм, вес 47 кг</t>
  </si>
  <si>
    <t>Сysterna 1000 л с одним вентилем ПЕ</t>
  </si>
  <si>
    <t>Сysterna 1000 л с одним вентилем Inox</t>
  </si>
  <si>
    <t>Сysterna 1000 л с двумя вентилями ПЕ</t>
  </si>
  <si>
    <t>Сysterna 1000 л с двумя вентилями Inox</t>
  </si>
  <si>
    <t>Сysterna 1500 л без вентилей</t>
  </si>
  <si>
    <t>длина- 1580мм, ширина 730мм , высота 1670мм, вес 65 кг</t>
  </si>
  <si>
    <t>Сysterna 1500 л с одним вентилем ПЕ</t>
  </si>
  <si>
    <t>Сysterna 1500 л с одним вентилем Inox</t>
  </si>
  <si>
    <t>Сysterna 1500 л с двумя вентилями ПЕ</t>
  </si>
  <si>
    <t>Сysterna 1500 л с двумя вентилями Inox</t>
  </si>
  <si>
    <t>Сysterna 2000 л без вентилей</t>
  </si>
  <si>
    <t>длина- 2280мм, ширина 730мм , высота 1670мм, вес 82 кг</t>
  </si>
  <si>
    <t>Сysterna 2000 л с одним вентилем ПЕ</t>
  </si>
  <si>
    <t>Сysterna 2000 л с одним вентилем Inox</t>
  </si>
  <si>
    <t>Сysterna 2000 л с двумя вентилями ПЕ</t>
  </si>
  <si>
    <t>Сysterna 2000 л с двумя вентилями Inox</t>
  </si>
  <si>
    <t>Сysterna 3000 л без вентилей</t>
  </si>
  <si>
    <t>длина- 2580мм, ширина 880мм , высота 1760мм, вес 114 кг</t>
  </si>
  <si>
    <t>Сysterna 3000 л с одним вентилем ПЕ</t>
  </si>
  <si>
    <t>Сysterna 3000 л с одним вентилем Inox</t>
  </si>
  <si>
    <t>Сysterna 3000 л с двумя вентилями ПЕ</t>
  </si>
  <si>
    <t>Сysterna 3000 л с двумя вентилями Inox</t>
  </si>
  <si>
    <t>Сysterna 1000 л UV без вентилей</t>
  </si>
  <si>
    <t>Сysterna 1000 л UV с одним вентилем Inox</t>
  </si>
  <si>
    <t>Сysterna 1000 л UV с двумя вентилями Inox</t>
  </si>
  <si>
    <t>Сysterna 1500 л UV без вентилей</t>
  </si>
  <si>
    <t>Сysterna 1500 л UV с одним вентилем Inox</t>
  </si>
  <si>
    <t>Сysterna 1500 л UV с двумя вентилями Inox</t>
  </si>
  <si>
    <t>Сysterna 2000 л UV без вентилей</t>
  </si>
  <si>
    <t>Сysterna 2000 л UV с одним вентилем Inox</t>
  </si>
  <si>
    <t>Сysterna 2000 л UV с двумя вентилями Inox</t>
  </si>
  <si>
    <t>Сysterna 3000 л UV без вентилей</t>
  </si>
  <si>
    <t>Сysterna 3000 л UV с одним вентилем Inox</t>
  </si>
  <si>
    <t>Сysterna 3000 л UV с двумя вентилями Inox</t>
  </si>
  <si>
    <t>КОММЕРЧЕСКОЕ ПРЕДЛОЖЕНИЕ НА СИСТЕМУ ОЧИСТНЫХ СООРУЖЕНИЙ</t>
  </si>
  <si>
    <t>№ п/п</t>
  </si>
  <si>
    <t>Наименование</t>
  </si>
  <si>
    <t>Ед.изм</t>
  </si>
  <si>
    <t>Цена розница EUR в Кал-де</t>
  </si>
  <si>
    <t>Цена розница руб в Кал-де</t>
  </si>
  <si>
    <t xml:space="preserve">Ориентировочная цена EUR  в Москве </t>
  </si>
  <si>
    <t>Ориентировочная цена руб в Москве</t>
  </si>
  <si>
    <t>Септик гнильный</t>
  </si>
  <si>
    <t xml:space="preserve">SL-FS1500   прямоугольный </t>
  </si>
  <si>
    <t>1 шт</t>
  </si>
  <si>
    <t>SL-FS2000   округлый</t>
  </si>
  <si>
    <t>SL-FS3000   округлый</t>
  </si>
  <si>
    <t>SL-FS4000   цилиндрический</t>
  </si>
  <si>
    <t>SL-FS5000 SP RKT</t>
  </si>
  <si>
    <t>SL-FS7500  SP RKT</t>
  </si>
  <si>
    <t>SL-FS10000  SP RKT</t>
  </si>
  <si>
    <t>Септик  EPURBLOC</t>
  </si>
  <si>
    <t>SL-EPURBLOC 2000 округлый</t>
  </si>
  <si>
    <t>SL-EPURBLOC 3000 округлый</t>
  </si>
  <si>
    <t>SL-EPURBLOC 4000 цилиндрический</t>
  </si>
  <si>
    <t>SL-EPURBLOC 5000 SP RKT (ф110)</t>
  </si>
  <si>
    <t>SL-EPURBLOC 5000 SP RKT (ф160 )</t>
  </si>
  <si>
    <t>SL-EPURBLOC 7500 SP RKT</t>
  </si>
  <si>
    <t>SL-EPURBLOC 10000 SP RKT</t>
  </si>
  <si>
    <t xml:space="preserve">Фильтр- биоперколятор </t>
  </si>
  <si>
    <t>SL-FE 1600   ( с фильтрующим материалом )</t>
  </si>
  <si>
    <t xml:space="preserve">SL-FE 2500   ( с фильтрующим материалом ) </t>
  </si>
  <si>
    <t>Биореакторы</t>
  </si>
  <si>
    <t>SL-SOTRA BIO UNO 4M</t>
  </si>
  <si>
    <t>SL-SOTRA BIO UNO 6M</t>
  </si>
  <si>
    <t>SL-SOTRA BIO DUO 6M</t>
  </si>
  <si>
    <t>Дочищающий фильтр ( цена не содержит фильтрующего материала )</t>
  </si>
  <si>
    <t>SL-FD 200 ( на 3 мешка фильтрующего материала)  прямоугольный</t>
  </si>
  <si>
    <t>SL-FD 500 ( на 8 мешков фильтрующего материала)  прямоугольный</t>
  </si>
  <si>
    <t>SL-FD 800 ( на 13 мешков фильтрующего материала)  прямоугольный</t>
  </si>
  <si>
    <t>SL-FD 1000 ( на 16 мешков фильтрующего материала)  прямоугольный</t>
  </si>
  <si>
    <t>SL-FD 1600 ( на 26 мешков фильтрующего материала)  прямоугольный</t>
  </si>
  <si>
    <t>SL-FD 2500 ( на 40 мешков фильтрующего материала)  прямоугольный</t>
  </si>
  <si>
    <t>Сепаратор удаления жира</t>
  </si>
  <si>
    <t>SL-SG 340 (220л)  пропускная способность максимум 1,0 л/сек</t>
  </si>
  <si>
    <t>SL-SG 500 (500л)  пропускная способность максимум 1,5 л/сек</t>
  </si>
  <si>
    <t>SL-SG 800 (800л)  пропускная способность максимум 2,0 л/сек</t>
  </si>
  <si>
    <t>SL-SG 1000 (1000л)  пропускная способность максимум 3,0 л/сек</t>
  </si>
  <si>
    <t>Разделительный колодец SL-RR 450</t>
  </si>
  <si>
    <t xml:space="preserve">Оконечный колодец SL-RBOU 450 </t>
  </si>
  <si>
    <t xml:space="preserve">Собирающий колодец SL-RCOLV 1190 </t>
  </si>
  <si>
    <t>Собирающий колодец SL-RCOLH 600</t>
  </si>
  <si>
    <t xml:space="preserve">Колодец  воздушный SL-RAP 1000 </t>
  </si>
  <si>
    <t>Надстройка для колодцев SL-REHR 250</t>
  </si>
  <si>
    <t>Надстройка для колодцев SL-REHR 500</t>
  </si>
  <si>
    <t>Надстройка для колодцев SL-REHR 750</t>
  </si>
  <si>
    <t>Надстройка для септиков SL-REHC 380</t>
  </si>
  <si>
    <t>Фильтрующий элемент 20/50 ( материал для фильтров  1 мешок = 50кг , 70л</t>
  </si>
  <si>
    <t>1 меш</t>
  </si>
  <si>
    <t>Фильтрационный материал ПЕ</t>
  </si>
  <si>
    <t>Дополнительный фильтр ERPUR</t>
  </si>
  <si>
    <t>Картридж дополнительного фильтра EPURBLOCа для Epurbloc 2000 и 3000 литров</t>
  </si>
  <si>
    <t>Картридж дополнительного фильтра EPURBLOCа для Epurbloc 3000 и 4000 литров</t>
  </si>
  <si>
    <t>Дренажные трубы А1, А2 , А3 по 2м</t>
  </si>
  <si>
    <t>Фильтрационная прокладка TYPAR DUPONT по 0,5мх50м=25 м.кв в рулонах</t>
  </si>
  <si>
    <t>1 рулон</t>
  </si>
  <si>
    <t>Грибок СС-11 для низкой вентиляции</t>
  </si>
  <si>
    <t>Вывевка "EXTAT" для высокой вентиляции</t>
  </si>
  <si>
    <t>Гравитационные разделители потоков на 2 выхода SL-SD GFC-200 на ф110</t>
  </si>
  <si>
    <t>Надстройка круглая D600H150RKT</t>
  </si>
  <si>
    <t>Надстройка круглая Д-60 см Н-25 см</t>
  </si>
  <si>
    <t>Крышка пластиковая на круглую надстройку Д-60  см</t>
  </si>
  <si>
    <t>Фильтрационные тунели</t>
  </si>
  <si>
    <t>Заглушка для фильтрационных тунелей</t>
  </si>
  <si>
    <t>Стандартные комплекты систем</t>
  </si>
  <si>
    <t>В Калининграде</t>
  </si>
  <si>
    <t>В Москве</t>
  </si>
  <si>
    <t>ед. Изм</t>
  </si>
  <si>
    <t>кол-во</t>
  </si>
  <si>
    <t>Сумма розница EUR</t>
  </si>
  <si>
    <t>Сумма розница руб</t>
  </si>
  <si>
    <t>септик и фильтр-биоперколятор</t>
  </si>
  <si>
    <t>1-4 человек</t>
  </si>
  <si>
    <t>SL-EPURBLOC 2000 округлый септик</t>
  </si>
  <si>
    <t>шт</t>
  </si>
  <si>
    <t>SL-FE 1600   фильтр - биоперколятор</t>
  </si>
  <si>
    <t>Колодец  воздушный SL-RAP 1000</t>
  </si>
  <si>
    <t>Итого:</t>
  </si>
  <si>
    <t>5-6 человек</t>
  </si>
  <si>
    <t>SL-EPURBLOC 3000 округлый септик</t>
  </si>
  <si>
    <t>7-8 человек</t>
  </si>
  <si>
    <t>SL-EPURBLOC 4000 цилиндрический септик</t>
  </si>
  <si>
    <t>SL-FE 2400   фильтр - биоперколятор</t>
  </si>
  <si>
    <t>9-12 человек</t>
  </si>
  <si>
    <t>SL-EPURBLOC 5000 септик</t>
  </si>
  <si>
    <t>ед.  изм</t>
  </si>
  <si>
    <t>септик и дренажная система</t>
  </si>
  <si>
    <t>Дренажные трубы А1,А2,А3 по 2м</t>
  </si>
  <si>
    <t>рул</t>
  </si>
  <si>
    <t>Дополнительно</t>
  </si>
  <si>
    <t>Оконечный колодец SL-RBOU 450</t>
  </si>
  <si>
    <t>SL-SG 500 (500л)  пропускная способность максимум 1,0 л/сек</t>
  </si>
  <si>
    <t>септик и фильтрационные тунели</t>
  </si>
  <si>
    <t>Заглушка для фильтрационного тунеля</t>
  </si>
  <si>
    <t xml:space="preserve"> </t>
  </si>
  <si>
    <t>на Россию на 2010 год</t>
  </si>
  <si>
    <t>Тип контейнера Фирмы Sotralentz</t>
  </si>
  <si>
    <t>розничная</t>
  </si>
  <si>
    <t>11-30 шт</t>
  </si>
  <si>
    <t>31-56 шт</t>
  </si>
  <si>
    <t>более 56 шт   (евро-фура ) из Калининграда без транспорта при покупке до 300 в месяц</t>
  </si>
  <si>
    <t>более 56 шт   (евро-фура ) из Калининграда с транспортом до Москвы  при покупке до 300 в месяц</t>
  </si>
  <si>
    <t>более 56 шт   (евро-фура ) из Калининграда с транспортом до Ростова  при покупке до 300 в месяц</t>
  </si>
  <si>
    <t>более 56 шт   (евро-фура ) из Калининграда без транспорта при покупке от 301 до 500 в месяц</t>
  </si>
  <si>
    <t>более 56 шт   (евро-фура ) из Калининграда с транспортом до Москвы  при покупке от 301 до 500 в месяц</t>
  </si>
  <si>
    <t>более 56 шт   (евро-фура ) из Калининграда с транспортом до Ростова  при покупке от 301 до 500 в месяц</t>
  </si>
  <si>
    <t>более 56 шт   (евро-фура ) из Калининграда без транспорта при покупке от 501 до 1000 в месяц</t>
  </si>
  <si>
    <t>более 56 шт   (евро-фура ) из Калининграда с транспортом до Москвы  при покупке от 501 до 1000 в месяц</t>
  </si>
  <si>
    <t>более 56 шт   (евро-фура ) из Калининграда с транспортом до Ростова  при покупке от 501 до 1000 в месяц</t>
  </si>
  <si>
    <t>SLX UN EX палета деревянная</t>
  </si>
  <si>
    <t>IBC</t>
  </si>
  <si>
    <t>длина- 1200мм, ширина 1000мм , высота 1170мм, вес 77кг , для жидкости  плотностью 1,9</t>
  </si>
  <si>
    <t>SLX UN EX палета металлическая</t>
  </si>
  <si>
    <t>длина- 1200мм, ширина 1000мм , высота 1160мм, вес 73кг, для жидкости  плотностью 1,9</t>
  </si>
  <si>
    <t>SLX UN EX палета пластиковая</t>
  </si>
  <si>
    <t>длина- 1200мм, ширина 1000мм , высота 1160мм, вес 74кг, для жидкости  плотностью 1,9</t>
  </si>
  <si>
    <t>SLX 1900 палета деревянная</t>
  </si>
  <si>
    <t>длина- 1200мм, ширина 1000мм , высота 1170мм, вес 71кг, для жидкости  плотностью 1,9</t>
  </si>
  <si>
    <t>SLX 1900 палета металлическая</t>
  </si>
  <si>
    <t>длина- 1200мм, ширина 1000мм , высота 1160мм, вес 70кг, для жидкости  плотностью 1,9</t>
  </si>
  <si>
    <t>SLX 1900 палета пластиковая</t>
  </si>
  <si>
    <t>длина- 1200мм, ширина 1000мм , высота 1170мм, вес 72кг, для жидкости  плотностью 1,9</t>
  </si>
  <si>
    <t>SLX 1400 палета деревянная</t>
  </si>
  <si>
    <t>длина- 1200мм, ширина 1000мм , высота 1170мм, вес 71кг, для жидкости  плотностью 1,4</t>
  </si>
  <si>
    <t>SLX 1400 палета металлическая</t>
  </si>
  <si>
    <t>длина- 1200мм, ширина 1000мм , высота 1160мм, вес 70кг, для жидкости  плотностью 1,4</t>
  </si>
  <si>
    <t>SLX 1400 палета пластиковая</t>
  </si>
  <si>
    <t>длина- 1200мм, ширина 1000мм , высота 1170мм, вес 72кг, для жидкости  плотностью 1,4</t>
  </si>
  <si>
    <t>SLX 1900 UN палета деревянная</t>
  </si>
  <si>
    <t>длина- 1200мм, ширина 1000мм , высота 1170мм, вес 71кг, для жидкости  плотностью 1,0</t>
  </si>
  <si>
    <t>SLX 1900 UN палета металлическая</t>
  </si>
  <si>
    <t>длина- 1200мм, ширина 1000мм , высота 1160мм, вес 70кг, для жидкости  плотностью 1,0</t>
  </si>
  <si>
    <t>SLX 1900 UN палета пластиковая</t>
  </si>
  <si>
    <t>длина- 1200мм, ширина 1000мм , высота 1170мм, вес 72кг, для жидкости  плотностью 1,0</t>
  </si>
  <si>
    <t>Вентиль сливной ХХI2", прокладка VITON , ручка белая</t>
  </si>
  <si>
    <t>Вентиль сливной SL2", прокладка EDPM  ручка красная</t>
  </si>
  <si>
    <t>Заслонка 2" , универсальная</t>
  </si>
  <si>
    <t>Заслонка 2" , универсальная электростатическая</t>
  </si>
  <si>
    <t>In-Liner - мешок из ПЕ для IBC</t>
  </si>
  <si>
    <t>ООО "Теплопроект" ( ООО "Далес" ) 238150 Россия Калининградская обл.г.Черняховск ул.Гусевское шоссе д.3а</t>
  </si>
  <si>
    <t>т.+7-40141-31587     ф.+7-40141-32539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</si>
</sst>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0.00"/>
    <numFmt numFmtId="168" formatCode="@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4"/>
      <name val="Times New Roman Cyr"/>
      <family val="1"/>
    </font>
    <font>
      <sz val="10"/>
      <color indexed="8"/>
      <name val="Arial Cyr"/>
      <family val="2"/>
    </font>
    <font>
      <sz val="14"/>
      <name val="Arial Cyr"/>
      <family val="2"/>
    </font>
    <font>
      <b/>
      <sz val="18"/>
      <name val="Courier New CE"/>
      <family val="3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24" borderId="0" xfId="0" applyFont="1" applyFill="1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21" fillId="0" borderId="11" xfId="0" applyFont="1" applyBorder="1" applyAlignment="1">
      <alignment/>
    </xf>
    <xf numFmtId="164" fontId="0" fillId="0" borderId="11" xfId="0" applyBorder="1" applyAlignment="1">
      <alignment/>
    </xf>
    <xf numFmtId="166" fontId="22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 wrapText="1"/>
    </xf>
    <xf numFmtId="167" fontId="22" fillId="0" borderId="11" xfId="0" applyNumberFormat="1" applyFont="1" applyBorder="1" applyAlignment="1">
      <alignment horizontal="center"/>
    </xf>
    <xf numFmtId="164" fontId="21" fillId="0" borderId="11" xfId="0" applyFont="1" applyBorder="1" applyAlignment="1">
      <alignment wrapText="1"/>
    </xf>
    <xf numFmtId="164" fontId="21" fillId="0" borderId="0" xfId="0" applyFont="1" applyAlignment="1">
      <alignment wrapText="1"/>
    </xf>
    <xf numFmtId="166" fontId="22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/>
    </xf>
    <xf numFmtId="164" fontId="20" fillId="24" borderId="0" xfId="0" applyFont="1" applyFill="1" applyAlignment="1" applyProtection="1">
      <alignment/>
      <protection hidden="1"/>
    </xf>
    <xf numFmtId="164" fontId="0" fillId="0" borderId="11" xfId="0" applyFont="1" applyBorder="1" applyAlignment="1">
      <alignment horizontal="center" wrapText="1"/>
    </xf>
    <xf numFmtId="164" fontId="0" fillId="0" borderId="11" xfId="0" applyBorder="1" applyAlignment="1">
      <alignment wrapText="1"/>
    </xf>
    <xf numFmtId="164" fontId="23" fillId="0" borderId="0" xfId="0" applyFont="1" applyBorder="1" applyAlignment="1">
      <alignment horizontal="center" wrapText="1"/>
    </xf>
    <xf numFmtId="164" fontId="0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4" fontId="0" fillId="25" borderId="11" xfId="0" applyFont="1" applyFill="1" applyBorder="1" applyAlignment="1">
      <alignment horizontal="center" vertical="center"/>
    </xf>
    <xf numFmtId="164" fontId="0" fillId="25" borderId="11" xfId="0" applyFont="1" applyFill="1" applyBorder="1" applyAlignment="1">
      <alignment horizontal="center" vertical="center" wrapText="1" shrinkToFit="1"/>
    </xf>
    <xf numFmtId="164" fontId="21" fillId="4" borderId="11" xfId="0" applyFont="1" applyFill="1" applyBorder="1" applyAlignment="1">
      <alignment wrapText="1"/>
    </xf>
    <xf numFmtId="164" fontId="0" fillId="4" borderId="11" xfId="0" applyFill="1" applyBorder="1" applyAlignment="1">
      <alignment horizontal="center" wrapText="1"/>
    </xf>
    <xf numFmtId="167" fontId="0" fillId="0" borderId="11" xfId="0" applyNumberFormat="1" applyBorder="1" applyAlignment="1">
      <alignment/>
    </xf>
    <xf numFmtId="164" fontId="0" fillId="4" borderId="11" xfId="0" applyFont="1" applyFill="1" applyBorder="1" applyAlignment="1">
      <alignment wrapText="1"/>
    </xf>
    <xf numFmtId="166" fontId="0" fillId="4" borderId="11" xfId="0" applyNumberFormat="1" applyFill="1" applyBorder="1" applyAlignment="1">
      <alignment/>
    </xf>
    <xf numFmtId="166" fontId="0" fillId="4" borderId="11" xfId="0" applyNumberFormat="1" applyFill="1" applyBorder="1" applyAlignment="1">
      <alignment horizontal="right" wrapText="1"/>
    </xf>
    <xf numFmtId="166" fontId="0" fillId="0" borderId="11" xfId="0" applyNumberFormat="1" applyBorder="1" applyAlignment="1">
      <alignment/>
    </xf>
    <xf numFmtId="164" fontId="23" fillId="0" borderId="0" xfId="0" applyFont="1" applyAlignment="1">
      <alignment horizontal="center" wrapText="1"/>
    </xf>
    <xf numFmtId="165" fontId="24" fillId="0" borderId="10" xfId="0" applyNumberFormat="1" applyFont="1" applyBorder="1" applyAlignment="1">
      <alignment horizontal="center"/>
    </xf>
    <xf numFmtId="164" fontId="0" fillId="26" borderId="11" xfId="0" applyFont="1" applyFill="1" applyBorder="1" applyAlignment="1">
      <alignment horizontal="center"/>
    </xf>
    <xf numFmtId="164" fontId="0" fillId="0" borderId="12" xfId="0" applyFill="1" applyBorder="1" applyAlignment="1">
      <alignment horizontal="center" vertical="center"/>
    </xf>
    <xf numFmtId="164" fontId="21" fillId="0" borderId="0" xfId="0" applyFont="1" applyAlignment="1">
      <alignment/>
    </xf>
    <xf numFmtId="168" fontId="25" fillId="0" borderId="11" xfId="0" applyNumberFormat="1" applyFont="1" applyBorder="1" applyAlignment="1">
      <alignment horizontal="center" vertical="center" textRotation="90" wrapText="1"/>
    </xf>
    <xf numFmtId="164" fontId="0" fillId="4" borderId="13" xfId="0" applyFont="1" applyFill="1" applyBorder="1" applyAlignment="1">
      <alignment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4" xfId="0" applyBorder="1" applyAlignment="1">
      <alignment/>
    </xf>
    <xf numFmtId="164" fontId="26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7" fillId="0" borderId="11" xfId="0" applyFont="1" applyBorder="1" applyAlignment="1">
      <alignment/>
    </xf>
    <xf numFmtId="164" fontId="28" fillId="0" borderId="11" xfId="0" applyFont="1" applyBorder="1" applyAlignment="1">
      <alignment horizontal="center" vertical="center"/>
    </xf>
    <xf numFmtId="166" fontId="29" fillId="0" borderId="11" xfId="0" applyNumberFormat="1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164" fontId="30" fillId="0" borderId="11" xfId="0" applyFont="1" applyBorder="1" applyAlignment="1">
      <alignment wrapText="1"/>
    </xf>
    <xf numFmtId="164" fontId="19" fillId="0" borderId="11" xfId="0" applyFont="1" applyBorder="1" applyAlignment="1">
      <alignment wrapText="1"/>
    </xf>
    <xf numFmtId="164" fontId="0" fillId="0" borderId="11" xfId="0" applyBorder="1" applyAlignment="1">
      <alignment horizontal="center" vertical="center"/>
    </xf>
    <xf numFmtId="166" fontId="29" fillId="0" borderId="15" xfId="0" applyNumberFormat="1" applyFont="1" applyBorder="1" applyAlignment="1">
      <alignment horizontal="center" vertical="center"/>
    </xf>
    <xf numFmtId="164" fontId="27" fillId="0" borderId="11" xfId="0" applyFont="1" applyBorder="1" applyAlignment="1">
      <alignment wrapText="1"/>
    </xf>
    <xf numFmtId="166" fontId="30" fillId="0" borderId="13" xfId="0" applyNumberFormat="1" applyFont="1" applyBorder="1" applyAlignment="1">
      <alignment horizontal="center" vertical="center"/>
    </xf>
    <xf numFmtId="166" fontId="30" fillId="0" borderId="16" xfId="0" applyNumberFormat="1" applyFont="1" applyBorder="1" applyAlignment="1">
      <alignment horizontal="center" vertical="center"/>
    </xf>
    <xf numFmtId="166" fontId="29" fillId="0" borderId="0" xfId="0" applyNumberFormat="1" applyFont="1" applyBorder="1" applyAlignment="1">
      <alignment vertical="center"/>
    </xf>
    <xf numFmtId="164" fontId="31" fillId="0" borderId="0" xfId="0" applyFont="1" applyAlignment="1">
      <alignment/>
    </xf>
    <xf numFmtId="168" fontId="31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51.75390625" style="0" customWidth="1"/>
    <col min="2" max="2" width="6.375" style="0" customWidth="1"/>
    <col min="3" max="3" width="5.375" style="0" customWidth="1"/>
    <col min="4" max="4" width="8.25390625" style="0" customWidth="1"/>
    <col min="5" max="5" width="5.625" style="0" customWidth="1"/>
  </cols>
  <sheetData>
    <row r="1" ht="15">
      <c r="B1" s="1" t="s">
        <v>0</v>
      </c>
    </row>
    <row r="2" spans="1:5" ht="12.75">
      <c r="A2" t="s">
        <v>1</v>
      </c>
      <c r="C2" s="2" t="s">
        <v>2</v>
      </c>
      <c r="E2" s="3">
        <v>45</v>
      </c>
    </row>
    <row r="3" spans="1:3" ht="12.75">
      <c r="A3" t="s">
        <v>3</v>
      </c>
      <c r="B3" s="4">
        <v>40192</v>
      </c>
      <c r="C3" s="4"/>
    </row>
    <row r="4" spans="1:4" ht="12.75">
      <c r="A4" s="5" t="s">
        <v>4</v>
      </c>
      <c r="B4" s="5" t="s">
        <v>5</v>
      </c>
      <c r="C4" s="6" t="s">
        <v>6</v>
      </c>
      <c r="D4" s="6"/>
    </row>
    <row r="5" spans="1:4" ht="12.75">
      <c r="A5" s="5"/>
      <c r="B5" s="5"/>
      <c r="C5" s="6" t="s">
        <v>7</v>
      </c>
      <c r="D5" s="6"/>
    </row>
    <row r="6" spans="1:4" ht="12.75">
      <c r="A6" s="5"/>
      <c r="B6" s="5"/>
      <c r="C6" s="6" t="s">
        <v>8</v>
      </c>
      <c r="D6" s="6" t="s">
        <v>9</v>
      </c>
    </row>
    <row r="7" spans="1:4" ht="12.75">
      <c r="A7" s="7" t="s">
        <v>10</v>
      </c>
      <c r="B7" s="8">
        <v>24661</v>
      </c>
      <c r="C7" s="9">
        <v>242</v>
      </c>
      <c r="D7" s="9">
        <f>C7*$E$2</f>
        <v>10890</v>
      </c>
    </row>
    <row r="8" spans="1:4" ht="28.5" customHeight="1">
      <c r="A8" s="10" t="s">
        <v>11</v>
      </c>
      <c r="B8" s="8"/>
      <c r="C8" s="11"/>
      <c r="D8" s="11"/>
    </row>
    <row r="9" spans="1:4" ht="12.75">
      <c r="A9" s="7" t="s">
        <v>12</v>
      </c>
      <c r="B9" s="8">
        <v>24663</v>
      </c>
      <c r="C9" s="9">
        <v>265</v>
      </c>
      <c r="D9" s="9">
        <f>C9*$E$2</f>
        <v>11925</v>
      </c>
    </row>
    <row r="10" spans="1:4" ht="28.5" customHeight="1">
      <c r="A10" s="10" t="s">
        <v>13</v>
      </c>
      <c r="B10" s="8"/>
      <c r="C10" s="11"/>
      <c r="D10" s="11"/>
    </row>
    <row r="11" spans="1:4" ht="12.75">
      <c r="A11" s="7" t="s">
        <v>14</v>
      </c>
      <c r="B11" s="8">
        <v>24665</v>
      </c>
      <c r="C11" s="9">
        <v>335</v>
      </c>
      <c r="D11" s="9">
        <f>C11*$E$2</f>
        <v>15075</v>
      </c>
    </row>
    <row r="12" spans="1:4" ht="28.5" customHeight="1">
      <c r="A12" s="10" t="s">
        <v>15</v>
      </c>
      <c r="B12" s="8"/>
      <c r="C12" s="11"/>
      <c r="D12" s="11"/>
    </row>
    <row r="13" spans="1:4" ht="12.75">
      <c r="A13" s="7" t="s">
        <v>16</v>
      </c>
      <c r="B13" s="8">
        <v>24463</v>
      </c>
      <c r="C13" s="9">
        <v>247</v>
      </c>
      <c r="D13" s="9">
        <f>C13*$E$2</f>
        <v>11115</v>
      </c>
    </row>
    <row r="14" spans="1:4" ht="27" customHeight="1">
      <c r="A14" s="10" t="s">
        <v>17</v>
      </c>
      <c r="B14" s="8"/>
      <c r="C14" s="11"/>
      <c r="D14" s="11"/>
    </row>
    <row r="15" spans="1:4" ht="12.75">
      <c r="A15" s="7" t="s">
        <v>18</v>
      </c>
      <c r="B15" s="8">
        <v>24768</v>
      </c>
      <c r="C15" s="9">
        <v>335</v>
      </c>
      <c r="D15" s="9">
        <f>C15*$E$2</f>
        <v>15075</v>
      </c>
    </row>
    <row r="16" spans="1:4" ht="26.25" customHeight="1">
      <c r="A16" s="10" t="s">
        <v>19</v>
      </c>
      <c r="B16" s="8"/>
      <c r="C16" s="11"/>
      <c r="D16" s="11"/>
    </row>
    <row r="17" spans="1:4" ht="12.75">
      <c r="A17" s="7" t="s">
        <v>20</v>
      </c>
      <c r="B17" s="8">
        <v>24465</v>
      </c>
      <c r="C17" s="9">
        <v>327</v>
      </c>
      <c r="D17" s="9">
        <f>C17*$E$2</f>
        <v>14715</v>
      </c>
    </row>
    <row r="18" spans="1:4" ht="25.5" customHeight="1">
      <c r="A18" s="10" t="s">
        <v>21</v>
      </c>
      <c r="B18" s="8"/>
      <c r="C18" s="11"/>
      <c r="D18" s="11"/>
    </row>
    <row r="19" spans="1:4" ht="12.75">
      <c r="A19" s="7" t="s">
        <v>22</v>
      </c>
      <c r="B19" s="8">
        <v>24466</v>
      </c>
      <c r="C19" s="9">
        <v>433</v>
      </c>
      <c r="D19" s="9">
        <f>C19*$E$2</f>
        <v>19485</v>
      </c>
    </row>
    <row r="20" spans="1:4" ht="27" customHeight="1">
      <c r="A20" s="10" t="s">
        <v>23</v>
      </c>
      <c r="B20" s="8"/>
      <c r="C20" s="11"/>
      <c r="D20" s="11"/>
    </row>
    <row r="21" spans="1:4" ht="12.75">
      <c r="A21" s="7" t="s">
        <v>24</v>
      </c>
      <c r="B21" s="8">
        <v>24467</v>
      </c>
      <c r="C21" s="9">
        <v>622</v>
      </c>
      <c r="D21" s="9">
        <f>C21*$E$2</f>
        <v>27990</v>
      </c>
    </row>
    <row r="22" spans="1:4" ht="24.75" customHeight="1">
      <c r="A22" s="10" t="s">
        <v>25</v>
      </c>
      <c r="B22" s="8"/>
      <c r="C22" s="11"/>
      <c r="D22" s="11"/>
    </row>
    <row r="23" spans="1:4" ht="12.75">
      <c r="A23" s="7" t="s">
        <v>26</v>
      </c>
      <c r="B23" s="8">
        <v>24982</v>
      </c>
      <c r="C23" s="9">
        <v>438</v>
      </c>
      <c r="D23" s="9">
        <f>C23*$E$2</f>
        <v>19710</v>
      </c>
    </row>
    <row r="24" spans="1:4" ht="27" customHeight="1">
      <c r="A24" s="10" t="s">
        <v>27</v>
      </c>
      <c r="B24" s="8"/>
      <c r="C24" s="11"/>
      <c r="D24" s="11"/>
    </row>
    <row r="25" spans="1:4" ht="12.75">
      <c r="A25" s="7" t="s">
        <v>28</v>
      </c>
      <c r="B25" s="8">
        <v>24983</v>
      </c>
      <c r="C25" s="9">
        <v>565</v>
      </c>
      <c r="D25" s="9">
        <f>C25*$E$2</f>
        <v>25425</v>
      </c>
    </row>
    <row r="26" spans="1:4" ht="27.75" customHeight="1">
      <c r="A26" s="10" t="s">
        <v>29</v>
      </c>
      <c r="B26" s="8"/>
      <c r="C26" s="11"/>
      <c r="D26" s="11"/>
    </row>
    <row r="27" spans="1:4" ht="15" customHeight="1">
      <c r="A27" s="12" t="s">
        <v>30</v>
      </c>
      <c r="B27" s="8"/>
      <c r="C27" s="11"/>
      <c r="D27" s="11"/>
    </row>
    <row r="28" spans="1:4" ht="12.75">
      <c r="A28" s="12" t="s">
        <v>31</v>
      </c>
      <c r="B28" s="8">
        <v>24197</v>
      </c>
      <c r="C28" s="9">
        <v>26</v>
      </c>
      <c r="D28" s="9">
        <f aca="true" t="shared" si="0" ref="D28:D37">C28*$E$2</f>
        <v>1170</v>
      </c>
    </row>
    <row r="29" spans="1:4" ht="15" customHeight="1">
      <c r="A29" s="12" t="s">
        <v>32</v>
      </c>
      <c r="B29" s="8">
        <v>10209</v>
      </c>
      <c r="C29" s="9">
        <v>89</v>
      </c>
      <c r="D29" s="9">
        <f t="shared" si="0"/>
        <v>4005</v>
      </c>
    </row>
    <row r="30" spans="1:4" ht="25.5" customHeight="1">
      <c r="A30" s="12" t="s">
        <v>33</v>
      </c>
      <c r="B30" s="8">
        <v>10213</v>
      </c>
      <c r="C30" s="9">
        <v>181</v>
      </c>
      <c r="D30" s="9">
        <f t="shared" si="0"/>
        <v>8145</v>
      </c>
    </row>
    <row r="31" spans="1:4" ht="43.5" customHeight="1">
      <c r="A31" s="12" t="s">
        <v>34</v>
      </c>
      <c r="B31" s="8">
        <v>10211</v>
      </c>
      <c r="C31" s="9">
        <v>109</v>
      </c>
      <c r="D31" s="9">
        <f t="shared" si="0"/>
        <v>4905</v>
      </c>
    </row>
    <row r="32" spans="1:4" ht="27.75" customHeight="1">
      <c r="A32" s="12" t="s">
        <v>35</v>
      </c>
      <c r="B32" s="8">
        <v>24668</v>
      </c>
      <c r="C32" s="9">
        <v>181</v>
      </c>
      <c r="D32" s="9">
        <f t="shared" si="0"/>
        <v>8145</v>
      </c>
    </row>
    <row r="33" spans="1:4" ht="27" customHeight="1">
      <c r="A33" s="12" t="s">
        <v>36</v>
      </c>
      <c r="B33" s="8">
        <v>24669</v>
      </c>
      <c r="C33" s="9">
        <v>109</v>
      </c>
      <c r="D33" s="9">
        <f t="shared" si="0"/>
        <v>4905</v>
      </c>
    </row>
    <row r="34" spans="1:4" ht="24.75">
      <c r="A34" s="12" t="s">
        <v>37</v>
      </c>
      <c r="B34" s="8">
        <v>10213</v>
      </c>
      <c r="C34" s="9">
        <v>181</v>
      </c>
      <c r="D34" s="9">
        <f t="shared" si="0"/>
        <v>8145</v>
      </c>
    </row>
    <row r="35" spans="1:4" ht="25.5" customHeight="1">
      <c r="A35" s="12" t="s">
        <v>38</v>
      </c>
      <c r="B35" s="8">
        <v>10211</v>
      </c>
      <c r="C35" s="9">
        <v>109</v>
      </c>
      <c r="D35" s="9">
        <f t="shared" si="0"/>
        <v>4905</v>
      </c>
    </row>
    <row r="36" spans="1:4" ht="31.5" customHeight="1">
      <c r="A36" s="12" t="s">
        <v>39</v>
      </c>
      <c r="B36" s="8">
        <v>24702</v>
      </c>
      <c r="C36" s="9">
        <v>181</v>
      </c>
      <c r="D36" s="9">
        <f t="shared" si="0"/>
        <v>8145</v>
      </c>
    </row>
    <row r="37" spans="1:4" ht="24.75">
      <c r="A37" s="12" t="s">
        <v>40</v>
      </c>
      <c r="B37" s="8">
        <v>24884</v>
      </c>
      <c r="C37" s="9">
        <v>109</v>
      </c>
      <c r="D37" s="9">
        <f t="shared" si="0"/>
        <v>4905</v>
      </c>
    </row>
    <row r="38" spans="1:5" ht="12.75">
      <c r="A38" s="13"/>
      <c r="C38" s="14"/>
      <c r="D38" s="14"/>
      <c r="E38" s="14"/>
    </row>
    <row r="39" spans="1:5" ht="12.75">
      <c r="A39" s="13"/>
      <c r="C39" s="14"/>
      <c r="D39" s="14"/>
      <c r="E39" s="14"/>
    </row>
    <row r="40" spans="1:5" ht="12.75">
      <c r="A40" s="13"/>
      <c r="C40" s="14"/>
      <c r="D40" s="14"/>
      <c r="E40" s="14"/>
    </row>
    <row r="41" spans="1:5" ht="12.75">
      <c r="A41" s="13"/>
      <c r="C41" s="14"/>
      <c r="D41" s="14"/>
      <c r="E41" s="14"/>
    </row>
  </sheetData>
  <mergeCells count="5">
    <mergeCell ref="B3:C3"/>
    <mergeCell ref="A4:A6"/>
    <mergeCell ref="B4:B6"/>
    <mergeCell ref="C4:D4"/>
    <mergeCell ref="C5:D5"/>
  </mergeCells>
  <printOptions/>
  <pageMargins left="0.7479166666666667" right="0.55" top="0.35000000000000003" bottom="0.4701388888888889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F11" sqref="F11"/>
    </sheetView>
  </sheetViews>
  <sheetFormatPr defaultColWidth="9.00390625" defaultRowHeight="12.75"/>
  <cols>
    <col min="1" max="1" width="44.375" style="0" customWidth="1"/>
    <col min="2" max="2" width="4.625" style="15" customWidth="1"/>
    <col min="3" max="3" width="7.125" style="0" customWidth="1"/>
    <col min="4" max="4" width="8.25390625" style="0" customWidth="1"/>
    <col min="5" max="5" width="6.25390625" style="0" customWidth="1"/>
  </cols>
  <sheetData>
    <row r="1" ht="15">
      <c r="B1" s="16" t="s">
        <v>0</v>
      </c>
    </row>
    <row r="2" spans="1:5" ht="12.75">
      <c r="A2" t="s">
        <v>41</v>
      </c>
      <c r="C2" t="s">
        <v>2</v>
      </c>
      <c r="E2" s="17">
        <v>45</v>
      </c>
    </row>
    <row r="3" spans="1:3" ht="12.75">
      <c r="A3" t="s">
        <v>42</v>
      </c>
      <c r="B3" s="4">
        <v>40192</v>
      </c>
      <c r="C3" s="4"/>
    </row>
    <row r="4" spans="1:4" ht="12.75">
      <c r="A4" s="5" t="s">
        <v>43</v>
      </c>
      <c r="B4" s="5" t="s">
        <v>5</v>
      </c>
      <c r="C4" s="6" t="s">
        <v>6</v>
      </c>
      <c r="D4" s="6"/>
    </row>
    <row r="5" spans="1:4" ht="12.75">
      <c r="A5" s="5"/>
      <c r="B5" s="5"/>
      <c r="C5" s="6" t="s">
        <v>7</v>
      </c>
      <c r="D5" s="6"/>
    </row>
    <row r="6" spans="1:4" ht="12.75">
      <c r="A6" s="5"/>
      <c r="B6" s="5"/>
      <c r="C6" s="6" t="s">
        <v>8</v>
      </c>
      <c r="D6" s="6" t="s">
        <v>9</v>
      </c>
    </row>
    <row r="7" spans="1:4" ht="12.75">
      <c r="A7" s="7" t="s">
        <v>44</v>
      </c>
      <c r="B7" s="6" t="s">
        <v>45</v>
      </c>
      <c r="C7" s="9">
        <v>305.18399999999997</v>
      </c>
      <c r="D7" s="9">
        <f>C7*$E$2</f>
        <v>13733.279999999999</v>
      </c>
    </row>
    <row r="8" spans="1:4" ht="28.5" customHeight="1">
      <c r="A8" s="10" t="s">
        <v>46</v>
      </c>
      <c r="B8" s="6"/>
      <c r="C8" s="11"/>
      <c r="D8" s="9"/>
    </row>
    <row r="9" spans="1:4" ht="12.75">
      <c r="A9" s="7" t="s">
        <v>47</v>
      </c>
      <c r="B9" s="6" t="s">
        <v>45</v>
      </c>
      <c r="C9" s="9">
        <v>357.544</v>
      </c>
      <c r="D9" s="9">
        <f>C9*$E$2</f>
        <v>16089.48</v>
      </c>
    </row>
    <row r="10" spans="1:4" ht="24.75">
      <c r="A10" s="10" t="s">
        <v>46</v>
      </c>
      <c r="B10" s="6"/>
      <c r="C10" s="11"/>
      <c r="D10" s="9"/>
    </row>
    <row r="11" spans="1:4" ht="12.75">
      <c r="A11" s="7" t="s">
        <v>48</v>
      </c>
      <c r="B11" s="6" t="s">
        <v>45</v>
      </c>
      <c r="C11" s="9">
        <v>456.28</v>
      </c>
      <c r="D11" s="9">
        <f>C11*$E$2</f>
        <v>20532.600000000002</v>
      </c>
    </row>
    <row r="12" spans="1:4" ht="24.75">
      <c r="A12" s="10" t="s">
        <v>46</v>
      </c>
      <c r="B12" s="6"/>
      <c r="C12" s="11"/>
      <c r="D12" s="9"/>
    </row>
    <row r="13" spans="1:4" ht="12.75">
      <c r="A13" s="7" t="s">
        <v>49</v>
      </c>
      <c r="B13" s="6" t="s">
        <v>45</v>
      </c>
      <c r="C13" s="9">
        <v>397.93600000000004</v>
      </c>
      <c r="D13" s="9">
        <f>C13*$E$2</f>
        <v>17907.120000000003</v>
      </c>
    </row>
    <row r="14" spans="1:4" ht="24.75">
      <c r="A14" s="10" t="s">
        <v>46</v>
      </c>
      <c r="B14" s="6"/>
      <c r="C14" s="11"/>
      <c r="D14" s="9"/>
    </row>
    <row r="15" spans="1:4" ht="12.75">
      <c r="A15" s="7" t="s">
        <v>50</v>
      </c>
      <c r="B15" s="6" t="s">
        <v>45</v>
      </c>
      <c r="C15" s="9">
        <v>586.4320000000001</v>
      </c>
      <c r="D15" s="9">
        <f>C15*$E$2</f>
        <v>26389.440000000006</v>
      </c>
    </row>
    <row r="16" spans="1:4" ht="24.75">
      <c r="A16" s="10" t="s">
        <v>46</v>
      </c>
      <c r="B16" s="6"/>
      <c r="C16" s="11"/>
      <c r="D16" s="9"/>
    </row>
    <row r="17" spans="1:4" ht="12.75">
      <c r="A17" s="7" t="s">
        <v>51</v>
      </c>
      <c r="B17" s="6" t="s">
        <v>45</v>
      </c>
      <c r="C17" s="9">
        <v>353.05600000000004</v>
      </c>
      <c r="D17" s="9">
        <f>C17*$E$2</f>
        <v>15887.520000000002</v>
      </c>
    </row>
    <row r="18" spans="1:4" ht="24.75">
      <c r="A18" s="10" t="s">
        <v>52</v>
      </c>
      <c r="B18" s="6"/>
      <c r="C18" s="11"/>
      <c r="D18" s="9"/>
    </row>
    <row r="19" spans="1:4" ht="12.75">
      <c r="A19" s="7" t="s">
        <v>53</v>
      </c>
      <c r="B19" s="6" t="s">
        <v>45</v>
      </c>
      <c r="C19" s="9">
        <v>406.91200000000003</v>
      </c>
      <c r="D19" s="9">
        <f>C19*$E$2</f>
        <v>18311.04</v>
      </c>
    </row>
    <row r="20" spans="1:4" ht="24.75">
      <c r="A20" s="10" t="s">
        <v>52</v>
      </c>
      <c r="B20" s="6"/>
      <c r="C20" s="11"/>
      <c r="D20" s="9"/>
    </row>
    <row r="21" spans="1:4" ht="12.75">
      <c r="A21" s="7" t="s">
        <v>54</v>
      </c>
      <c r="B21" s="6" t="s">
        <v>45</v>
      </c>
      <c r="C21" s="9">
        <v>505.64799999999997</v>
      </c>
      <c r="D21" s="9">
        <f>C21*$E$2</f>
        <v>22754.16</v>
      </c>
    </row>
    <row r="22" spans="1:4" ht="24.75">
      <c r="A22" s="10" t="s">
        <v>52</v>
      </c>
      <c r="B22" s="6"/>
      <c r="C22" s="11"/>
      <c r="D22" s="9"/>
    </row>
    <row r="23" spans="1:4" ht="12.75">
      <c r="A23" s="7" t="s">
        <v>55</v>
      </c>
      <c r="B23" s="6" t="s">
        <v>45</v>
      </c>
      <c r="C23" s="9">
        <v>447.30400000000003</v>
      </c>
      <c r="D23" s="9">
        <f>C23*$E$2</f>
        <v>20128.68</v>
      </c>
    </row>
    <row r="24" spans="1:4" ht="24.75">
      <c r="A24" s="10" t="s">
        <v>52</v>
      </c>
      <c r="B24" s="6"/>
      <c r="C24" s="11"/>
      <c r="D24" s="9"/>
    </row>
    <row r="25" spans="1:4" ht="12.75">
      <c r="A25" s="7" t="s">
        <v>56</v>
      </c>
      <c r="B25" s="6" t="s">
        <v>45</v>
      </c>
      <c r="C25" s="9">
        <v>635.8000000000001</v>
      </c>
      <c r="D25" s="9">
        <f>C25*$E$2</f>
        <v>28611.000000000004</v>
      </c>
    </row>
    <row r="26" spans="1:4" ht="24.75">
      <c r="A26" s="10" t="s">
        <v>52</v>
      </c>
      <c r="B26" s="6"/>
      <c r="C26" s="11"/>
      <c r="D26" s="9"/>
    </row>
    <row r="27" spans="1:4" ht="12.75">
      <c r="A27" s="7" t="s">
        <v>57</v>
      </c>
      <c r="B27" s="6" t="s">
        <v>45</v>
      </c>
      <c r="C27" s="9">
        <v>421.872</v>
      </c>
      <c r="D27" s="9">
        <f>C27*$E$2</f>
        <v>18984.24</v>
      </c>
    </row>
    <row r="28" spans="1:4" ht="24.75">
      <c r="A28" s="10" t="s">
        <v>58</v>
      </c>
      <c r="B28" s="6"/>
      <c r="C28" s="11"/>
      <c r="D28" s="9"/>
    </row>
    <row r="29" spans="1:4" ht="12.75">
      <c r="A29" s="7" t="s">
        <v>59</v>
      </c>
      <c r="B29" s="6" t="s">
        <v>45</v>
      </c>
      <c r="C29" s="9">
        <v>474.232</v>
      </c>
      <c r="D29" s="9">
        <f>C29*$E$2</f>
        <v>21340.440000000002</v>
      </c>
    </row>
    <row r="30" spans="1:4" ht="24.75">
      <c r="A30" s="10" t="s">
        <v>58</v>
      </c>
      <c r="B30" s="6"/>
      <c r="C30" s="11"/>
      <c r="D30" s="9"/>
    </row>
    <row r="31" spans="1:4" ht="12.75">
      <c r="A31" s="7" t="s">
        <v>60</v>
      </c>
      <c r="B31" s="6" t="s">
        <v>45</v>
      </c>
      <c r="C31" s="9">
        <v>572.968</v>
      </c>
      <c r="D31" s="9">
        <f>C31*$E$2</f>
        <v>25783.559999999998</v>
      </c>
    </row>
    <row r="32" spans="1:4" ht="24.75">
      <c r="A32" s="10" t="s">
        <v>58</v>
      </c>
      <c r="B32" s="6"/>
      <c r="C32" s="9"/>
      <c r="D32" s="9"/>
    </row>
    <row r="33" spans="1:4" ht="12.75">
      <c r="A33" s="7" t="s">
        <v>61</v>
      </c>
      <c r="B33" s="6" t="s">
        <v>45</v>
      </c>
      <c r="C33" s="9">
        <v>514.624</v>
      </c>
      <c r="D33" s="9">
        <f>C33*$E$2</f>
        <v>23158.08</v>
      </c>
    </row>
    <row r="34" spans="1:4" ht="24.75">
      <c r="A34" s="10" t="s">
        <v>58</v>
      </c>
      <c r="B34" s="6"/>
      <c r="C34" s="9"/>
      <c r="D34" s="9"/>
    </row>
    <row r="35" spans="1:4" ht="12.75">
      <c r="A35" s="7" t="s">
        <v>62</v>
      </c>
      <c r="B35" s="6" t="s">
        <v>45</v>
      </c>
      <c r="C35" s="9">
        <v>704.6160000000001</v>
      </c>
      <c r="D35" s="9">
        <f>C35*$E$2</f>
        <v>31707.720000000005</v>
      </c>
    </row>
    <row r="36" spans="1:4" ht="24.75">
      <c r="A36" s="10" t="s">
        <v>58</v>
      </c>
      <c r="B36" s="6"/>
      <c r="C36" s="9"/>
      <c r="D36" s="9"/>
    </row>
    <row r="37" spans="1:4" ht="12.75">
      <c r="A37" s="7" t="s">
        <v>63</v>
      </c>
      <c r="B37" s="6" t="s">
        <v>45</v>
      </c>
      <c r="C37" s="9">
        <v>879.648</v>
      </c>
      <c r="D37" s="9">
        <f>C37*$E$2</f>
        <v>39584.16</v>
      </c>
    </row>
    <row r="38" spans="1:4" ht="24.75">
      <c r="A38" s="10" t="s">
        <v>64</v>
      </c>
      <c r="B38" s="6"/>
      <c r="C38" s="9"/>
      <c r="D38" s="9"/>
    </row>
    <row r="39" spans="1:4" ht="12.75">
      <c r="A39" s="12" t="s">
        <v>65</v>
      </c>
      <c r="B39" s="18" t="s">
        <v>45</v>
      </c>
      <c r="C39" s="19">
        <v>932.008</v>
      </c>
      <c r="D39" s="9">
        <f>C39*$E$2</f>
        <v>41940.36</v>
      </c>
    </row>
    <row r="40" spans="1:4" ht="24.75">
      <c r="A40" s="19" t="s">
        <v>64</v>
      </c>
      <c r="B40" s="18"/>
      <c r="C40" s="19"/>
      <c r="D40" s="9"/>
    </row>
    <row r="41" spans="1:4" ht="12.75">
      <c r="A41" s="12" t="s">
        <v>66</v>
      </c>
      <c r="B41" s="18" t="s">
        <v>45</v>
      </c>
      <c r="C41" s="19">
        <v>972.4</v>
      </c>
      <c r="D41" s="9">
        <f>C41*$E$2</f>
        <v>43758</v>
      </c>
    </row>
    <row r="42" spans="1:4" ht="24.75">
      <c r="A42" s="19" t="s">
        <v>64</v>
      </c>
      <c r="B42" s="18"/>
      <c r="C42" s="19"/>
      <c r="D42" s="9"/>
    </row>
    <row r="43" spans="1:4" ht="12.75">
      <c r="A43" s="12" t="s">
        <v>67</v>
      </c>
      <c r="B43" s="18" t="s">
        <v>45</v>
      </c>
      <c r="C43" s="19">
        <v>972.4</v>
      </c>
      <c r="D43" s="9">
        <f>C43*$E$2</f>
        <v>43758</v>
      </c>
    </row>
    <row r="44" spans="1:4" ht="24.75">
      <c r="A44" s="19" t="s">
        <v>64</v>
      </c>
      <c r="B44" s="18"/>
      <c r="C44" s="19"/>
      <c r="D44" s="9"/>
    </row>
    <row r="45" spans="1:4" ht="24.75">
      <c r="A45" s="12" t="s">
        <v>68</v>
      </c>
      <c r="B45" s="18" t="s">
        <v>45</v>
      </c>
      <c r="C45" s="19">
        <v>1163.888</v>
      </c>
      <c r="D45" s="9">
        <f>C45*$E$2</f>
        <v>52374.96</v>
      </c>
    </row>
    <row r="46" spans="1:4" ht="24.75">
      <c r="A46" s="19" t="s">
        <v>64</v>
      </c>
      <c r="B46" s="18"/>
      <c r="C46" s="19"/>
      <c r="D46" s="9"/>
    </row>
    <row r="47" spans="1:4" ht="12.75">
      <c r="A47" s="12" t="s">
        <v>69</v>
      </c>
      <c r="B47" s="18" t="s">
        <v>45</v>
      </c>
      <c r="C47" s="19">
        <v>315.65600000000006</v>
      </c>
      <c r="D47" s="9">
        <f>C47*$E$2</f>
        <v>14204.520000000002</v>
      </c>
    </row>
    <row r="48" spans="1:4" ht="24.75">
      <c r="A48" s="19" t="s">
        <v>46</v>
      </c>
      <c r="B48" s="18"/>
      <c r="C48" s="19"/>
      <c r="D48" s="9"/>
    </row>
    <row r="49" spans="1:4" ht="12.75">
      <c r="A49" s="12" t="s">
        <v>70</v>
      </c>
      <c r="B49" s="18" t="s">
        <v>45</v>
      </c>
      <c r="C49" s="19">
        <v>468.24800000000005</v>
      </c>
      <c r="D49" s="9">
        <f>C49*$E$2</f>
        <v>21071.160000000003</v>
      </c>
    </row>
    <row r="50" spans="1:4" ht="24.75">
      <c r="A50" s="19" t="s">
        <v>46</v>
      </c>
      <c r="B50" s="18"/>
      <c r="C50" s="19"/>
      <c r="D50" s="9"/>
    </row>
    <row r="51" spans="1:4" ht="12.75">
      <c r="A51" s="12" t="s">
        <v>71</v>
      </c>
      <c r="B51" s="18" t="s">
        <v>45</v>
      </c>
      <c r="C51" s="19">
        <v>598.4</v>
      </c>
      <c r="D51" s="9">
        <f>C51*$E$2</f>
        <v>26928</v>
      </c>
    </row>
    <row r="52" spans="1:4" ht="24.75">
      <c r="A52" s="19" t="s">
        <v>46</v>
      </c>
      <c r="B52" s="18"/>
      <c r="C52" s="19"/>
      <c r="D52" s="9"/>
    </row>
    <row r="53" spans="1:4" ht="12.75">
      <c r="A53" s="12" t="s">
        <v>72</v>
      </c>
      <c r="B53" s="18" t="s">
        <v>45</v>
      </c>
      <c r="C53" s="19">
        <v>344.08</v>
      </c>
      <c r="D53" s="9">
        <f>C53*$E$2</f>
        <v>15483.599999999999</v>
      </c>
    </row>
    <row r="54" spans="1:4" ht="24.75">
      <c r="A54" s="19" t="s">
        <v>52</v>
      </c>
      <c r="B54" s="18"/>
      <c r="C54" s="19"/>
      <c r="D54" s="9"/>
    </row>
    <row r="55" spans="1:4" ht="12.75">
      <c r="A55" s="12" t="s">
        <v>73</v>
      </c>
      <c r="B55" s="18" t="s">
        <v>45</v>
      </c>
      <c r="C55" s="19">
        <v>495.17600000000004</v>
      </c>
      <c r="D55" s="9">
        <f>C55*$E$2</f>
        <v>22282.920000000002</v>
      </c>
    </row>
    <row r="56" spans="1:4" ht="24.75">
      <c r="A56" s="19" t="s">
        <v>52</v>
      </c>
      <c r="B56" s="18"/>
      <c r="C56" s="19"/>
      <c r="D56" s="9"/>
    </row>
    <row r="57" spans="1:4" ht="12.75">
      <c r="A57" s="12" t="s">
        <v>74</v>
      </c>
      <c r="B57" s="18" t="s">
        <v>45</v>
      </c>
      <c r="C57" s="19">
        <v>626.8240000000001</v>
      </c>
      <c r="D57" s="9">
        <f>C57*$E$2</f>
        <v>28207.08</v>
      </c>
    </row>
    <row r="58" spans="1:4" ht="24.75">
      <c r="A58" s="19" t="s">
        <v>52</v>
      </c>
      <c r="B58" s="18"/>
      <c r="C58" s="19"/>
      <c r="D58" s="9"/>
    </row>
    <row r="59" spans="1:4" ht="12.75">
      <c r="A59" s="12" t="s">
        <v>75</v>
      </c>
      <c r="B59" s="18" t="s">
        <v>45</v>
      </c>
      <c r="C59" s="19">
        <v>420.37600000000003</v>
      </c>
      <c r="D59" s="9">
        <f>C59*$E$2</f>
        <v>18916.920000000002</v>
      </c>
    </row>
    <row r="60" spans="1:4" ht="24.75">
      <c r="A60" s="19" t="s">
        <v>58</v>
      </c>
      <c r="B60" s="18"/>
      <c r="C60" s="19"/>
      <c r="D60" s="9"/>
    </row>
    <row r="61" spans="1:4" ht="12.75">
      <c r="A61" s="12" t="s">
        <v>76</v>
      </c>
      <c r="B61" s="18" t="s">
        <v>45</v>
      </c>
      <c r="C61" s="19">
        <v>571.4720000000001</v>
      </c>
      <c r="D61" s="9">
        <f>C61*$E$2</f>
        <v>25716.240000000005</v>
      </c>
    </row>
    <row r="62" spans="1:4" ht="24.75">
      <c r="A62" s="19" t="s">
        <v>58</v>
      </c>
      <c r="B62" s="18"/>
      <c r="C62" s="19"/>
      <c r="D62" s="9"/>
    </row>
    <row r="63" spans="1:4" ht="12.75">
      <c r="A63" s="12" t="s">
        <v>77</v>
      </c>
      <c r="B63" s="18" t="s">
        <v>45</v>
      </c>
      <c r="C63" s="19">
        <v>703.12</v>
      </c>
      <c r="D63" s="9">
        <f>C63*$E$2</f>
        <v>31640.4</v>
      </c>
    </row>
    <row r="64" spans="1:4" ht="24.75">
      <c r="A64" s="19" t="s">
        <v>58</v>
      </c>
      <c r="B64" s="18"/>
      <c r="C64" s="19"/>
      <c r="D64" s="9"/>
    </row>
    <row r="65" spans="1:4" ht="12.75">
      <c r="A65" s="12" t="s">
        <v>78</v>
      </c>
      <c r="B65" s="18" t="s">
        <v>45</v>
      </c>
      <c r="C65" s="19">
        <v>875.16</v>
      </c>
      <c r="D65" s="9">
        <f>C65*$E$2</f>
        <v>39382.2</v>
      </c>
    </row>
    <row r="66" spans="1:4" ht="24.75">
      <c r="A66" s="19" t="s">
        <v>64</v>
      </c>
      <c r="B66" s="18"/>
      <c r="C66" s="19"/>
      <c r="D66" s="9"/>
    </row>
    <row r="67" spans="1:4" ht="24.75">
      <c r="A67" s="12" t="s">
        <v>79</v>
      </c>
      <c r="B67" s="18" t="s">
        <v>45</v>
      </c>
      <c r="C67" s="19">
        <v>1026.256</v>
      </c>
      <c r="D67" s="9">
        <f>C67*$E$2</f>
        <v>46181.520000000004</v>
      </c>
    </row>
    <row r="68" spans="1:4" ht="24.75">
      <c r="A68" s="19" t="s">
        <v>64</v>
      </c>
      <c r="B68" s="18"/>
      <c r="C68" s="19"/>
      <c r="D68" s="9"/>
    </row>
    <row r="69" spans="1:4" ht="12.75">
      <c r="A69" s="12" t="s">
        <v>80</v>
      </c>
      <c r="B69" s="18" t="s">
        <v>45</v>
      </c>
      <c r="C69" s="19">
        <v>1159.4</v>
      </c>
      <c r="D69" s="9">
        <f>C69*$E$2</f>
        <v>52173.00000000001</v>
      </c>
    </row>
    <row r="70" spans="1:4" ht="24.75">
      <c r="A70" s="19" t="s">
        <v>64</v>
      </c>
      <c r="B70" s="18"/>
      <c r="C70" s="19"/>
      <c r="D70" s="9"/>
    </row>
  </sheetData>
  <mergeCells count="5">
    <mergeCell ref="B3:C3"/>
    <mergeCell ref="A4:A6"/>
    <mergeCell ref="B4:B6"/>
    <mergeCell ref="C4:D4"/>
    <mergeCell ref="C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B1">
      <selection activeCell="F3" sqref="F3"/>
    </sheetView>
  </sheetViews>
  <sheetFormatPr defaultColWidth="9.00390625" defaultRowHeight="12.75"/>
  <cols>
    <col min="1" max="1" width="6.875" style="15" customWidth="1"/>
    <col min="2" max="2" width="37.125" style="0" customWidth="1"/>
    <col min="3" max="5" width="7.75390625" style="15" customWidth="1"/>
    <col min="6" max="7" width="10.25390625" style="0" customWidth="1"/>
  </cols>
  <sheetData>
    <row r="1" spans="2:7" ht="39.75" customHeight="1">
      <c r="B1" s="20" t="s">
        <v>81</v>
      </c>
      <c r="C1" s="20"/>
      <c r="D1" s="20"/>
      <c r="E1" s="20"/>
      <c r="F1" s="20"/>
      <c r="G1" s="20"/>
    </row>
    <row r="2" spans="2:6" ht="12.75">
      <c r="B2" t="s">
        <v>42</v>
      </c>
      <c r="F2" s="2">
        <v>45</v>
      </c>
    </row>
    <row r="3" spans="4:7" ht="12.75">
      <c r="D3" s="21"/>
      <c r="E3" s="21"/>
      <c r="F3" s="22">
        <v>40192</v>
      </c>
      <c r="G3" s="22"/>
    </row>
    <row r="4" spans="1:7" ht="48.75">
      <c r="A4" s="23" t="s">
        <v>82</v>
      </c>
      <c r="B4" s="24" t="s">
        <v>83</v>
      </c>
      <c r="C4" s="24" t="s">
        <v>84</v>
      </c>
      <c r="D4" s="24" t="s">
        <v>85</v>
      </c>
      <c r="E4" s="24" t="s">
        <v>86</v>
      </c>
      <c r="F4" s="24" t="s">
        <v>87</v>
      </c>
      <c r="G4" s="24" t="s">
        <v>88</v>
      </c>
    </row>
    <row r="5" spans="1:7" ht="12.75">
      <c r="A5" s="6">
        <v>1</v>
      </c>
      <c r="B5" s="25" t="s">
        <v>89</v>
      </c>
      <c r="C5" s="26"/>
      <c r="D5" s="26"/>
      <c r="E5" s="26"/>
      <c r="F5" s="27"/>
      <c r="G5" s="27"/>
    </row>
    <row r="6" spans="1:7" ht="12.75">
      <c r="A6" s="6"/>
      <c r="B6" s="28" t="s">
        <v>90</v>
      </c>
      <c r="C6" s="26" t="s">
        <v>91</v>
      </c>
      <c r="D6" s="29">
        <v>775</v>
      </c>
      <c r="E6" s="30">
        <f aca="true" t="shared" si="0" ref="E6:E12">D6*$F$2</f>
        <v>34875</v>
      </c>
      <c r="F6" s="31">
        <f>ROUND(D6*1.1,0)</f>
        <v>853</v>
      </c>
      <c r="G6" s="31">
        <f aca="true" t="shared" si="1" ref="G6:G63">F6*$F$2</f>
        <v>38385</v>
      </c>
    </row>
    <row r="7" spans="1:7" ht="17.25" customHeight="1">
      <c r="A7" s="6"/>
      <c r="B7" s="28" t="s">
        <v>92</v>
      </c>
      <c r="C7" s="26" t="s">
        <v>91</v>
      </c>
      <c r="D7" s="29">
        <v>1034</v>
      </c>
      <c r="E7" s="30">
        <f t="shared" si="0"/>
        <v>46530</v>
      </c>
      <c r="F7" s="31">
        <f aca="true" t="shared" si="2" ref="F7:F63">ROUND(D7*1.1,0)</f>
        <v>1137</v>
      </c>
      <c r="G7" s="31">
        <f t="shared" si="1"/>
        <v>51165</v>
      </c>
    </row>
    <row r="8" spans="1:7" ht="12.75">
      <c r="A8" s="6"/>
      <c r="B8" s="28" t="s">
        <v>93</v>
      </c>
      <c r="C8" s="26" t="s">
        <v>91</v>
      </c>
      <c r="D8" s="29">
        <v>1249</v>
      </c>
      <c r="E8" s="30">
        <f t="shared" si="0"/>
        <v>56205</v>
      </c>
      <c r="F8" s="31">
        <f t="shared" si="2"/>
        <v>1374</v>
      </c>
      <c r="G8" s="31">
        <f t="shared" si="1"/>
        <v>61830</v>
      </c>
    </row>
    <row r="9" spans="1:7" ht="12.75">
      <c r="A9" s="6"/>
      <c r="B9" s="28" t="s">
        <v>94</v>
      </c>
      <c r="C9" s="26" t="s">
        <v>91</v>
      </c>
      <c r="D9" s="29">
        <v>1723</v>
      </c>
      <c r="E9" s="30">
        <f t="shared" si="0"/>
        <v>77535</v>
      </c>
      <c r="F9" s="31">
        <f t="shared" si="2"/>
        <v>1895</v>
      </c>
      <c r="G9" s="31">
        <f t="shared" si="1"/>
        <v>85275</v>
      </c>
    </row>
    <row r="10" spans="1:7" ht="12.75">
      <c r="A10" s="6"/>
      <c r="B10" s="28" t="s">
        <v>95</v>
      </c>
      <c r="C10" s="26" t="s">
        <v>91</v>
      </c>
      <c r="D10" s="29">
        <v>3402</v>
      </c>
      <c r="E10" s="30">
        <f t="shared" si="0"/>
        <v>153090</v>
      </c>
      <c r="F10" s="31">
        <f t="shared" si="2"/>
        <v>3742</v>
      </c>
      <c r="G10" s="31">
        <f t="shared" si="1"/>
        <v>168390</v>
      </c>
    </row>
    <row r="11" spans="1:7" ht="12.75">
      <c r="A11" s="6"/>
      <c r="B11" s="28" t="s">
        <v>96</v>
      </c>
      <c r="C11" s="26" t="s">
        <v>91</v>
      </c>
      <c r="D11" s="29">
        <v>5081</v>
      </c>
      <c r="E11" s="30">
        <f t="shared" si="0"/>
        <v>228645</v>
      </c>
      <c r="F11" s="31">
        <f t="shared" si="2"/>
        <v>5589</v>
      </c>
      <c r="G11" s="31">
        <f t="shared" si="1"/>
        <v>251505</v>
      </c>
    </row>
    <row r="12" spans="1:7" ht="12.75">
      <c r="A12" s="6"/>
      <c r="B12" s="28" t="s">
        <v>97</v>
      </c>
      <c r="C12" s="26" t="s">
        <v>91</v>
      </c>
      <c r="D12" s="29">
        <v>6826</v>
      </c>
      <c r="E12" s="30">
        <f t="shared" si="0"/>
        <v>307170</v>
      </c>
      <c r="F12" s="31">
        <f t="shared" si="2"/>
        <v>7509</v>
      </c>
      <c r="G12" s="31">
        <f t="shared" si="1"/>
        <v>337905</v>
      </c>
    </row>
    <row r="13" spans="1:7" ht="12.75">
      <c r="A13" s="6">
        <v>2</v>
      </c>
      <c r="B13" s="25" t="s">
        <v>98</v>
      </c>
      <c r="C13" s="26"/>
      <c r="D13" s="29"/>
      <c r="E13" s="30"/>
      <c r="F13" s="31"/>
      <c r="G13" s="31"/>
    </row>
    <row r="14" spans="1:7" ht="12.75">
      <c r="A14" s="6"/>
      <c r="B14" s="28" t="s">
        <v>99</v>
      </c>
      <c r="C14" s="26" t="s">
        <v>91</v>
      </c>
      <c r="D14" s="29">
        <v>991</v>
      </c>
      <c r="E14" s="30">
        <f aca="true" t="shared" si="3" ref="E14:E20">D14*$F$2</f>
        <v>44595</v>
      </c>
      <c r="F14" s="31">
        <f t="shared" si="2"/>
        <v>1090</v>
      </c>
      <c r="G14" s="31">
        <f t="shared" si="1"/>
        <v>49050</v>
      </c>
    </row>
    <row r="15" spans="1:7" ht="12.75">
      <c r="A15" s="6"/>
      <c r="B15" s="28" t="s">
        <v>100</v>
      </c>
      <c r="C15" s="26" t="s">
        <v>91</v>
      </c>
      <c r="D15" s="29">
        <v>1225</v>
      </c>
      <c r="E15" s="30">
        <f t="shared" si="3"/>
        <v>55125</v>
      </c>
      <c r="F15" s="31">
        <f t="shared" si="2"/>
        <v>1348</v>
      </c>
      <c r="G15" s="31">
        <f t="shared" si="1"/>
        <v>60660</v>
      </c>
    </row>
    <row r="16" spans="1:7" ht="12.75">
      <c r="A16" s="6"/>
      <c r="B16" s="28" t="s">
        <v>101</v>
      </c>
      <c r="C16" s="26" t="s">
        <v>91</v>
      </c>
      <c r="D16" s="29">
        <v>1628</v>
      </c>
      <c r="E16" s="30">
        <f t="shared" si="3"/>
        <v>73260</v>
      </c>
      <c r="F16" s="31">
        <f t="shared" si="2"/>
        <v>1791</v>
      </c>
      <c r="G16" s="31">
        <f t="shared" si="1"/>
        <v>80595</v>
      </c>
    </row>
    <row r="17" spans="1:7" ht="12.75">
      <c r="A17" s="6"/>
      <c r="B17" s="28" t="s">
        <v>102</v>
      </c>
      <c r="C17" s="26" t="s">
        <v>91</v>
      </c>
      <c r="D17" s="29">
        <v>3493</v>
      </c>
      <c r="E17" s="30">
        <f t="shared" si="3"/>
        <v>157185</v>
      </c>
      <c r="F17" s="31">
        <f t="shared" si="2"/>
        <v>3842</v>
      </c>
      <c r="G17" s="31">
        <f t="shared" si="1"/>
        <v>172890</v>
      </c>
    </row>
    <row r="18" spans="1:7" ht="12.75">
      <c r="A18" s="6"/>
      <c r="B18" s="28" t="s">
        <v>103</v>
      </c>
      <c r="C18" s="26" t="s">
        <v>91</v>
      </c>
      <c r="D18" s="29">
        <v>3493</v>
      </c>
      <c r="E18" s="30">
        <f t="shared" si="3"/>
        <v>157185</v>
      </c>
      <c r="F18" s="31">
        <f t="shared" si="2"/>
        <v>3842</v>
      </c>
      <c r="G18" s="31">
        <f t="shared" si="1"/>
        <v>172890</v>
      </c>
    </row>
    <row r="19" spans="1:7" ht="12.75">
      <c r="A19" s="6"/>
      <c r="B19" s="28" t="s">
        <v>104</v>
      </c>
      <c r="C19" s="26" t="s">
        <v>91</v>
      </c>
      <c r="D19" s="29">
        <v>5216</v>
      </c>
      <c r="E19" s="30">
        <f t="shared" si="3"/>
        <v>234720</v>
      </c>
      <c r="F19" s="31">
        <f t="shared" si="2"/>
        <v>5738</v>
      </c>
      <c r="G19" s="31">
        <f t="shared" si="1"/>
        <v>258210</v>
      </c>
    </row>
    <row r="20" spans="1:7" ht="12.75">
      <c r="A20" s="6"/>
      <c r="B20" s="28" t="s">
        <v>105</v>
      </c>
      <c r="C20" s="26" t="s">
        <v>91</v>
      </c>
      <c r="D20" s="29">
        <v>6942</v>
      </c>
      <c r="E20" s="30">
        <f t="shared" si="3"/>
        <v>312390</v>
      </c>
      <c r="F20" s="31">
        <f t="shared" si="2"/>
        <v>7636</v>
      </c>
      <c r="G20" s="31">
        <f t="shared" si="1"/>
        <v>343620</v>
      </c>
    </row>
    <row r="21" spans="1:7" ht="12.75">
      <c r="A21" s="6">
        <v>3</v>
      </c>
      <c r="B21" s="25" t="s">
        <v>106</v>
      </c>
      <c r="C21" s="26"/>
      <c r="D21" s="29"/>
      <c r="E21" s="30"/>
      <c r="F21" s="31"/>
      <c r="G21" s="31"/>
    </row>
    <row r="22" spans="1:7" ht="24.75">
      <c r="A22" s="6"/>
      <c r="B22" s="28" t="s">
        <v>107</v>
      </c>
      <c r="C22" s="26" t="s">
        <v>91</v>
      </c>
      <c r="D22" s="29">
        <v>1938</v>
      </c>
      <c r="E22" s="30">
        <f>D22*$F$2</f>
        <v>87210</v>
      </c>
      <c r="F22" s="31">
        <f t="shared" si="2"/>
        <v>2132</v>
      </c>
      <c r="G22" s="31">
        <f t="shared" si="1"/>
        <v>95940</v>
      </c>
    </row>
    <row r="23" spans="1:7" ht="24.75">
      <c r="A23" s="6"/>
      <c r="B23" s="28" t="s">
        <v>108</v>
      </c>
      <c r="C23" s="26" t="s">
        <v>91</v>
      </c>
      <c r="D23" s="29">
        <v>3014</v>
      </c>
      <c r="E23" s="30">
        <f>D23*$F$2</f>
        <v>135630</v>
      </c>
      <c r="F23" s="31">
        <f t="shared" si="2"/>
        <v>3315</v>
      </c>
      <c r="G23" s="31">
        <f t="shared" si="1"/>
        <v>149175</v>
      </c>
    </row>
    <row r="24" spans="1:7" ht="12.75">
      <c r="A24" s="6">
        <v>4</v>
      </c>
      <c r="B24" s="25" t="s">
        <v>109</v>
      </c>
      <c r="C24" s="26"/>
      <c r="D24" s="29"/>
      <c r="E24" s="30"/>
      <c r="F24" s="31"/>
      <c r="G24" s="31"/>
    </row>
    <row r="25" spans="1:7" ht="12.75">
      <c r="A25" s="6"/>
      <c r="B25" s="28" t="s">
        <v>110</v>
      </c>
      <c r="C25" s="26" t="s">
        <v>91</v>
      </c>
      <c r="D25" s="29">
        <v>1605</v>
      </c>
      <c r="E25" s="30">
        <f aca="true" t="shared" si="4" ref="E25:E63">D25*$F$2</f>
        <v>72225</v>
      </c>
      <c r="F25" s="31">
        <f t="shared" si="2"/>
        <v>1766</v>
      </c>
      <c r="G25" s="31">
        <f t="shared" si="1"/>
        <v>79470</v>
      </c>
    </row>
    <row r="26" spans="1:7" ht="12.75">
      <c r="A26" s="6"/>
      <c r="B26" s="28" t="s">
        <v>111</v>
      </c>
      <c r="C26" s="26" t="s">
        <v>91</v>
      </c>
      <c r="D26" s="29">
        <v>2070</v>
      </c>
      <c r="E26" s="30">
        <f t="shared" si="4"/>
        <v>93150</v>
      </c>
      <c r="F26" s="31">
        <f>ROUND(D26*1.1,0)</f>
        <v>2277</v>
      </c>
      <c r="G26" s="31">
        <f t="shared" si="1"/>
        <v>102465</v>
      </c>
    </row>
    <row r="27" spans="1:7" ht="12.75">
      <c r="A27" s="6"/>
      <c r="B27" s="28" t="s">
        <v>112</v>
      </c>
      <c r="C27" s="26" t="s">
        <v>91</v>
      </c>
      <c r="D27" s="29">
        <v>2800</v>
      </c>
      <c r="E27" s="30">
        <f t="shared" si="4"/>
        <v>126000</v>
      </c>
      <c r="F27" s="31">
        <f>ROUND(D27*1.1,0)</f>
        <v>3080</v>
      </c>
      <c r="G27" s="31">
        <f t="shared" si="1"/>
        <v>138600</v>
      </c>
    </row>
    <row r="28" spans="1:7" ht="24.75">
      <c r="A28" s="6">
        <v>5</v>
      </c>
      <c r="B28" s="25" t="s">
        <v>113</v>
      </c>
      <c r="C28" s="26"/>
      <c r="D28" s="29"/>
      <c r="E28" s="30"/>
      <c r="F28" s="31"/>
      <c r="G28" s="31"/>
    </row>
    <row r="29" spans="1:7" ht="24.75">
      <c r="A29" s="6"/>
      <c r="B29" s="28" t="s">
        <v>114</v>
      </c>
      <c r="C29" s="26" t="s">
        <v>91</v>
      </c>
      <c r="D29" s="29">
        <v>240</v>
      </c>
      <c r="E29" s="30">
        <f t="shared" si="4"/>
        <v>10800</v>
      </c>
      <c r="F29" s="31">
        <f t="shared" si="2"/>
        <v>264</v>
      </c>
      <c r="G29" s="31">
        <f t="shared" si="1"/>
        <v>11880</v>
      </c>
    </row>
    <row r="30" spans="1:7" ht="24.75">
      <c r="A30" s="6"/>
      <c r="B30" s="28" t="s">
        <v>115</v>
      </c>
      <c r="C30" s="26" t="s">
        <v>91</v>
      </c>
      <c r="D30" s="29">
        <v>566</v>
      </c>
      <c r="E30" s="30">
        <f t="shared" si="4"/>
        <v>25470</v>
      </c>
      <c r="F30" s="31">
        <f t="shared" si="2"/>
        <v>623</v>
      </c>
      <c r="G30" s="31">
        <f t="shared" si="1"/>
        <v>28035</v>
      </c>
    </row>
    <row r="31" spans="1:7" ht="24.75">
      <c r="A31" s="6"/>
      <c r="B31" s="28" t="s">
        <v>116</v>
      </c>
      <c r="C31" s="26" t="s">
        <v>91</v>
      </c>
      <c r="D31" s="29">
        <v>676</v>
      </c>
      <c r="E31" s="30">
        <f t="shared" si="4"/>
        <v>30420</v>
      </c>
      <c r="F31" s="31">
        <f t="shared" si="2"/>
        <v>744</v>
      </c>
      <c r="G31" s="31">
        <f t="shared" si="1"/>
        <v>33480</v>
      </c>
    </row>
    <row r="32" spans="1:7" ht="36.75">
      <c r="A32" s="6"/>
      <c r="B32" s="28" t="s">
        <v>117</v>
      </c>
      <c r="C32" s="26" t="s">
        <v>91</v>
      </c>
      <c r="D32" s="29">
        <v>719</v>
      </c>
      <c r="E32" s="30">
        <f t="shared" si="4"/>
        <v>32355</v>
      </c>
      <c r="F32" s="31">
        <f t="shared" si="2"/>
        <v>791</v>
      </c>
      <c r="G32" s="31">
        <f t="shared" si="1"/>
        <v>35595</v>
      </c>
    </row>
    <row r="33" spans="1:7" ht="36.75">
      <c r="A33" s="6"/>
      <c r="B33" s="28" t="s">
        <v>118</v>
      </c>
      <c r="C33" s="26" t="s">
        <v>91</v>
      </c>
      <c r="D33" s="29">
        <v>894</v>
      </c>
      <c r="E33" s="30">
        <f t="shared" si="4"/>
        <v>40230</v>
      </c>
      <c r="F33" s="31">
        <f t="shared" si="2"/>
        <v>983</v>
      </c>
      <c r="G33" s="31">
        <f t="shared" si="1"/>
        <v>44235</v>
      </c>
    </row>
    <row r="34" spans="1:7" ht="36.75">
      <c r="A34" s="6"/>
      <c r="B34" s="28" t="s">
        <v>119</v>
      </c>
      <c r="C34" s="26" t="s">
        <v>91</v>
      </c>
      <c r="D34" s="29">
        <v>1742</v>
      </c>
      <c r="E34" s="30">
        <f t="shared" si="4"/>
        <v>78390</v>
      </c>
      <c r="F34" s="31">
        <f t="shared" si="2"/>
        <v>1916</v>
      </c>
      <c r="G34" s="31">
        <f t="shared" si="1"/>
        <v>86220</v>
      </c>
    </row>
    <row r="35" spans="1:7" ht="12.75">
      <c r="A35" s="6">
        <v>6</v>
      </c>
      <c r="B35" s="25" t="s">
        <v>120</v>
      </c>
      <c r="C35" s="26"/>
      <c r="D35" s="29"/>
      <c r="E35" s="30"/>
      <c r="F35" s="31"/>
      <c r="G35" s="31"/>
    </row>
    <row r="36" spans="1:7" ht="24.75">
      <c r="A36" s="6"/>
      <c r="B36" s="28" t="s">
        <v>121</v>
      </c>
      <c r="C36" s="26" t="s">
        <v>91</v>
      </c>
      <c r="D36" s="29">
        <v>327</v>
      </c>
      <c r="E36" s="30">
        <f t="shared" si="4"/>
        <v>14715</v>
      </c>
      <c r="F36" s="31">
        <f t="shared" si="2"/>
        <v>360</v>
      </c>
      <c r="G36" s="31">
        <f t="shared" si="1"/>
        <v>16200</v>
      </c>
    </row>
    <row r="37" spans="1:7" ht="24.75">
      <c r="A37" s="6"/>
      <c r="B37" s="28" t="s">
        <v>122</v>
      </c>
      <c r="C37" s="26" t="s">
        <v>91</v>
      </c>
      <c r="D37" s="29">
        <v>676</v>
      </c>
      <c r="E37" s="30">
        <f t="shared" si="4"/>
        <v>30420</v>
      </c>
      <c r="F37" s="31">
        <f t="shared" si="2"/>
        <v>744</v>
      </c>
      <c r="G37" s="31">
        <f t="shared" si="1"/>
        <v>33480</v>
      </c>
    </row>
    <row r="38" spans="1:7" ht="24.75">
      <c r="A38" s="6"/>
      <c r="B38" s="28" t="s">
        <v>123</v>
      </c>
      <c r="C38" s="26" t="s">
        <v>91</v>
      </c>
      <c r="D38" s="29">
        <v>763</v>
      </c>
      <c r="E38" s="30">
        <f t="shared" si="4"/>
        <v>34335</v>
      </c>
      <c r="F38" s="31">
        <f t="shared" si="2"/>
        <v>839</v>
      </c>
      <c r="G38" s="31">
        <f t="shared" si="1"/>
        <v>37755</v>
      </c>
    </row>
    <row r="39" spans="1:7" ht="24.75">
      <c r="A39" s="6"/>
      <c r="B39" s="28" t="s">
        <v>124</v>
      </c>
      <c r="C39" s="26" t="s">
        <v>91</v>
      </c>
      <c r="D39" s="29">
        <v>894</v>
      </c>
      <c r="E39" s="30">
        <f t="shared" si="4"/>
        <v>40230</v>
      </c>
      <c r="F39" s="31">
        <f t="shared" si="2"/>
        <v>983</v>
      </c>
      <c r="G39" s="31">
        <f t="shared" si="1"/>
        <v>44235</v>
      </c>
    </row>
    <row r="40" spans="1:7" ht="12.75">
      <c r="A40" s="6">
        <v>7</v>
      </c>
      <c r="B40" s="25" t="s">
        <v>125</v>
      </c>
      <c r="C40" s="26" t="s">
        <v>91</v>
      </c>
      <c r="D40" s="29">
        <v>75</v>
      </c>
      <c r="E40" s="30">
        <f t="shared" si="4"/>
        <v>3375</v>
      </c>
      <c r="F40" s="31">
        <f t="shared" si="2"/>
        <v>83</v>
      </c>
      <c r="G40" s="31">
        <f t="shared" si="1"/>
        <v>3735</v>
      </c>
    </row>
    <row r="41" spans="1:7" ht="12.75">
      <c r="A41" s="6">
        <f>A40+1</f>
        <v>8</v>
      </c>
      <c r="B41" s="25" t="s">
        <v>126</v>
      </c>
      <c r="C41" s="26" t="s">
        <v>91</v>
      </c>
      <c r="D41" s="29">
        <v>66</v>
      </c>
      <c r="E41" s="30">
        <f t="shared" si="4"/>
        <v>2970</v>
      </c>
      <c r="F41" s="31">
        <f t="shared" si="2"/>
        <v>73</v>
      </c>
      <c r="G41" s="31">
        <f t="shared" si="1"/>
        <v>3285</v>
      </c>
    </row>
    <row r="42" spans="1:7" ht="12.75">
      <c r="A42" s="6">
        <f aca="true" t="shared" si="5" ref="A42:A63">A41+1</f>
        <v>9</v>
      </c>
      <c r="B42" s="25" t="s">
        <v>127</v>
      </c>
      <c r="C42" s="26" t="s">
        <v>91</v>
      </c>
      <c r="D42" s="29">
        <v>106</v>
      </c>
      <c r="E42" s="30">
        <f t="shared" si="4"/>
        <v>4770</v>
      </c>
      <c r="F42" s="31">
        <f t="shared" si="2"/>
        <v>117</v>
      </c>
      <c r="G42" s="31">
        <f t="shared" si="1"/>
        <v>5265</v>
      </c>
    </row>
    <row r="43" spans="1:7" ht="12.75">
      <c r="A43" s="6">
        <f t="shared" si="5"/>
        <v>10</v>
      </c>
      <c r="B43" s="25" t="s">
        <v>128</v>
      </c>
      <c r="C43" s="26" t="s">
        <v>91</v>
      </c>
      <c r="D43" s="29">
        <v>75</v>
      </c>
      <c r="E43" s="30">
        <f t="shared" si="4"/>
        <v>3375</v>
      </c>
      <c r="F43" s="31">
        <f t="shared" si="2"/>
        <v>83</v>
      </c>
      <c r="G43" s="31">
        <f t="shared" si="1"/>
        <v>3735</v>
      </c>
    </row>
    <row r="44" spans="1:7" ht="12.75">
      <c r="A44" s="6">
        <f t="shared" si="5"/>
        <v>11</v>
      </c>
      <c r="B44" s="25" t="s">
        <v>129</v>
      </c>
      <c r="C44" s="26" t="s">
        <v>91</v>
      </c>
      <c r="D44" s="29">
        <v>92</v>
      </c>
      <c r="E44" s="30">
        <f t="shared" si="4"/>
        <v>4140</v>
      </c>
      <c r="F44" s="31">
        <f t="shared" si="2"/>
        <v>101</v>
      </c>
      <c r="G44" s="31">
        <f t="shared" si="1"/>
        <v>4545</v>
      </c>
    </row>
    <row r="45" spans="1:7" ht="24.75">
      <c r="A45" s="6">
        <f t="shared" si="5"/>
        <v>12</v>
      </c>
      <c r="B45" s="25" t="s">
        <v>130</v>
      </c>
      <c r="C45" s="26" t="s">
        <v>91</v>
      </c>
      <c r="D45" s="29">
        <v>9</v>
      </c>
      <c r="E45" s="30">
        <f t="shared" si="4"/>
        <v>405</v>
      </c>
      <c r="F45" s="31">
        <f t="shared" si="2"/>
        <v>10</v>
      </c>
      <c r="G45" s="31">
        <f t="shared" si="1"/>
        <v>450</v>
      </c>
    </row>
    <row r="46" spans="1:7" ht="24.75">
      <c r="A46" s="6">
        <f t="shared" si="5"/>
        <v>13</v>
      </c>
      <c r="B46" s="25" t="s">
        <v>131</v>
      </c>
      <c r="C46" s="26" t="s">
        <v>91</v>
      </c>
      <c r="D46" s="29">
        <v>17</v>
      </c>
      <c r="E46" s="30">
        <f t="shared" si="4"/>
        <v>765</v>
      </c>
      <c r="F46" s="31">
        <f t="shared" si="2"/>
        <v>19</v>
      </c>
      <c r="G46" s="31">
        <f t="shared" si="1"/>
        <v>855</v>
      </c>
    </row>
    <row r="47" spans="1:7" ht="24.75">
      <c r="A47" s="6">
        <f t="shared" si="5"/>
        <v>14</v>
      </c>
      <c r="B47" s="25" t="s">
        <v>132</v>
      </c>
      <c r="C47" s="26" t="s">
        <v>91</v>
      </c>
      <c r="D47" s="29">
        <v>33</v>
      </c>
      <c r="E47" s="30">
        <f t="shared" si="4"/>
        <v>1485</v>
      </c>
      <c r="F47" s="31">
        <f t="shared" si="2"/>
        <v>36</v>
      </c>
      <c r="G47" s="31">
        <f t="shared" si="1"/>
        <v>1620</v>
      </c>
    </row>
    <row r="48" spans="1:7" ht="12.75">
      <c r="A48" s="6">
        <f t="shared" si="5"/>
        <v>15</v>
      </c>
      <c r="B48" s="25" t="s">
        <v>133</v>
      </c>
      <c r="C48" s="26" t="s">
        <v>91</v>
      </c>
      <c r="D48" s="29">
        <v>33</v>
      </c>
      <c r="E48" s="30">
        <f t="shared" si="4"/>
        <v>1485</v>
      </c>
      <c r="F48" s="31">
        <f t="shared" si="2"/>
        <v>36</v>
      </c>
      <c r="G48" s="31">
        <f t="shared" si="1"/>
        <v>1620</v>
      </c>
    </row>
    <row r="49" spans="1:7" ht="36.75">
      <c r="A49" s="6">
        <f t="shared" si="5"/>
        <v>16</v>
      </c>
      <c r="B49" s="25" t="s">
        <v>134</v>
      </c>
      <c r="C49" s="26" t="s">
        <v>135</v>
      </c>
      <c r="D49" s="29">
        <v>26</v>
      </c>
      <c r="E49" s="30">
        <f t="shared" si="4"/>
        <v>1170</v>
      </c>
      <c r="F49" s="31">
        <f t="shared" si="2"/>
        <v>29</v>
      </c>
      <c r="G49" s="31">
        <f t="shared" si="1"/>
        <v>1305</v>
      </c>
    </row>
    <row r="50" spans="1:7" ht="12.75">
      <c r="A50" s="6">
        <f t="shared" si="5"/>
        <v>17</v>
      </c>
      <c r="B50" s="25" t="s">
        <v>136</v>
      </c>
      <c r="C50" s="26" t="s">
        <v>135</v>
      </c>
      <c r="D50" s="29">
        <v>26</v>
      </c>
      <c r="E50" s="30">
        <f t="shared" si="4"/>
        <v>1170</v>
      </c>
      <c r="F50" s="31">
        <f t="shared" si="2"/>
        <v>29</v>
      </c>
      <c r="G50" s="31">
        <f t="shared" si="1"/>
        <v>1305</v>
      </c>
    </row>
    <row r="51" spans="1:7" ht="12.75">
      <c r="A51" s="6">
        <f t="shared" si="5"/>
        <v>18</v>
      </c>
      <c r="B51" s="25" t="s">
        <v>137</v>
      </c>
      <c r="C51" s="26" t="s">
        <v>91</v>
      </c>
      <c r="D51" s="29">
        <v>110</v>
      </c>
      <c r="E51" s="30">
        <f t="shared" si="4"/>
        <v>4950</v>
      </c>
      <c r="F51" s="31">
        <f t="shared" si="2"/>
        <v>121</v>
      </c>
      <c r="G51" s="31">
        <f t="shared" si="1"/>
        <v>5445</v>
      </c>
    </row>
    <row r="52" spans="1:7" ht="41.25" customHeight="1">
      <c r="A52" s="6">
        <f t="shared" si="5"/>
        <v>19</v>
      </c>
      <c r="B52" s="25" t="s">
        <v>138</v>
      </c>
      <c r="C52" s="26" t="s">
        <v>91</v>
      </c>
      <c r="D52" s="29">
        <v>87</v>
      </c>
      <c r="E52" s="30">
        <f t="shared" si="4"/>
        <v>3915</v>
      </c>
      <c r="F52" s="31">
        <f t="shared" si="2"/>
        <v>96</v>
      </c>
      <c r="G52" s="31">
        <f t="shared" si="1"/>
        <v>4320</v>
      </c>
    </row>
    <row r="53" spans="1:7" ht="27" customHeight="1">
      <c r="A53" s="6">
        <f t="shared" si="5"/>
        <v>20</v>
      </c>
      <c r="B53" s="25" t="s">
        <v>139</v>
      </c>
      <c r="C53" s="26" t="s">
        <v>91</v>
      </c>
      <c r="D53" s="29">
        <v>87</v>
      </c>
      <c r="E53" s="30">
        <f t="shared" si="4"/>
        <v>3915</v>
      </c>
      <c r="F53" s="31">
        <f t="shared" si="2"/>
        <v>96</v>
      </c>
      <c r="G53" s="31">
        <f t="shared" si="1"/>
        <v>4320</v>
      </c>
    </row>
    <row r="54" spans="1:7" ht="15" customHeight="1">
      <c r="A54" s="6">
        <f t="shared" si="5"/>
        <v>21</v>
      </c>
      <c r="B54" s="25" t="s">
        <v>140</v>
      </c>
      <c r="C54" s="26" t="s">
        <v>91</v>
      </c>
      <c r="D54" s="29">
        <v>13</v>
      </c>
      <c r="E54" s="30">
        <f t="shared" si="4"/>
        <v>585</v>
      </c>
      <c r="F54" s="31">
        <f t="shared" si="2"/>
        <v>14</v>
      </c>
      <c r="G54" s="31">
        <f t="shared" si="1"/>
        <v>630</v>
      </c>
    </row>
    <row r="55" spans="1:7" ht="36.75">
      <c r="A55" s="6">
        <f t="shared" si="5"/>
        <v>22</v>
      </c>
      <c r="B55" s="25" t="s">
        <v>141</v>
      </c>
      <c r="C55" s="26" t="s">
        <v>142</v>
      </c>
      <c r="D55" s="29">
        <v>40</v>
      </c>
      <c r="E55" s="30">
        <f t="shared" si="4"/>
        <v>1800</v>
      </c>
      <c r="F55" s="31">
        <f t="shared" si="2"/>
        <v>44</v>
      </c>
      <c r="G55" s="31">
        <f t="shared" si="1"/>
        <v>1980</v>
      </c>
    </row>
    <row r="56" spans="1:7" ht="12.75">
      <c r="A56" s="6">
        <f t="shared" si="5"/>
        <v>23</v>
      </c>
      <c r="B56" s="25" t="s">
        <v>143</v>
      </c>
      <c r="C56" s="26" t="s">
        <v>91</v>
      </c>
      <c r="D56" s="29">
        <v>20</v>
      </c>
      <c r="E56" s="30">
        <f t="shared" si="4"/>
        <v>900</v>
      </c>
      <c r="F56" s="31">
        <f t="shared" si="2"/>
        <v>22</v>
      </c>
      <c r="G56" s="31">
        <f t="shared" si="1"/>
        <v>990</v>
      </c>
    </row>
    <row r="57" spans="1:7" ht="24.75">
      <c r="A57" s="6">
        <f t="shared" si="5"/>
        <v>24</v>
      </c>
      <c r="B57" s="25" t="s">
        <v>144</v>
      </c>
      <c r="C57" s="26" t="s">
        <v>91</v>
      </c>
      <c r="D57" s="29">
        <v>47</v>
      </c>
      <c r="E57" s="30">
        <f t="shared" si="4"/>
        <v>2115</v>
      </c>
      <c r="F57" s="31">
        <f t="shared" si="2"/>
        <v>52</v>
      </c>
      <c r="G57" s="31">
        <f t="shared" si="1"/>
        <v>2340</v>
      </c>
    </row>
    <row r="58" spans="1:7" ht="36.75">
      <c r="A58" s="6">
        <f t="shared" si="5"/>
        <v>25</v>
      </c>
      <c r="B58" s="25" t="s">
        <v>145</v>
      </c>
      <c r="C58" s="26" t="s">
        <v>91</v>
      </c>
      <c r="D58" s="29">
        <v>107</v>
      </c>
      <c r="E58" s="30">
        <f t="shared" si="4"/>
        <v>4815</v>
      </c>
      <c r="F58" s="31">
        <f t="shared" si="2"/>
        <v>118</v>
      </c>
      <c r="G58" s="31">
        <f t="shared" si="1"/>
        <v>5310</v>
      </c>
    </row>
    <row r="59" spans="1:7" ht="12.75">
      <c r="A59" s="6">
        <f t="shared" si="5"/>
        <v>26</v>
      </c>
      <c r="B59" s="25" t="s">
        <v>146</v>
      </c>
      <c r="C59" s="26" t="s">
        <v>91</v>
      </c>
      <c r="D59" s="29">
        <v>146</v>
      </c>
      <c r="E59" s="30">
        <f t="shared" si="4"/>
        <v>6570</v>
      </c>
      <c r="F59" s="31">
        <f t="shared" si="2"/>
        <v>161</v>
      </c>
      <c r="G59" s="31">
        <f t="shared" si="1"/>
        <v>7245</v>
      </c>
    </row>
    <row r="60" spans="1:7" ht="12.75">
      <c r="A60" s="6">
        <f t="shared" si="5"/>
        <v>27</v>
      </c>
      <c r="B60" s="25" t="s">
        <v>147</v>
      </c>
      <c r="C60" s="26" t="s">
        <v>91</v>
      </c>
      <c r="D60" s="29">
        <v>34</v>
      </c>
      <c r="E60" s="30">
        <f t="shared" si="4"/>
        <v>1530</v>
      </c>
      <c r="F60" s="31">
        <f t="shared" si="2"/>
        <v>37</v>
      </c>
      <c r="G60" s="31">
        <f t="shared" si="1"/>
        <v>1665</v>
      </c>
    </row>
    <row r="61" spans="1:7" ht="24.75">
      <c r="A61" s="6">
        <f t="shared" si="5"/>
        <v>28</v>
      </c>
      <c r="B61" s="25" t="s">
        <v>148</v>
      </c>
      <c r="C61" s="26" t="s">
        <v>91</v>
      </c>
      <c r="D61" s="29">
        <v>25</v>
      </c>
      <c r="E61" s="30">
        <f t="shared" si="4"/>
        <v>1125</v>
      </c>
      <c r="F61" s="31">
        <f t="shared" si="2"/>
        <v>28</v>
      </c>
      <c r="G61" s="31">
        <f t="shared" si="1"/>
        <v>1260</v>
      </c>
    </row>
    <row r="62" spans="1:7" ht="12.75">
      <c r="A62" s="6">
        <f t="shared" si="5"/>
        <v>29</v>
      </c>
      <c r="B62" s="25" t="s">
        <v>149</v>
      </c>
      <c r="C62" s="26" t="s">
        <v>91</v>
      </c>
      <c r="D62" s="29">
        <v>55</v>
      </c>
      <c r="E62" s="30">
        <f t="shared" si="4"/>
        <v>2475</v>
      </c>
      <c r="F62" s="31">
        <f t="shared" si="2"/>
        <v>61</v>
      </c>
      <c r="G62" s="31">
        <f t="shared" si="1"/>
        <v>2745</v>
      </c>
    </row>
    <row r="63" spans="1:7" ht="24.75">
      <c r="A63" s="6">
        <f t="shared" si="5"/>
        <v>30</v>
      </c>
      <c r="B63" s="25" t="s">
        <v>150</v>
      </c>
      <c r="C63" s="26" t="s">
        <v>91</v>
      </c>
      <c r="D63" s="29">
        <v>28</v>
      </c>
      <c r="E63" s="30">
        <f t="shared" si="4"/>
        <v>1260</v>
      </c>
      <c r="F63" s="31">
        <f t="shared" si="2"/>
        <v>31</v>
      </c>
      <c r="G63" s="31">
        <f t="shared" si="1"/>
        <v>1395</v>
      </c>
    </row>
  </sheetData>
  <mergeCells count="3">
    <mergeCell ref="B1:G1"/>
    <mergeCell ref="D3:E3"/>
    <mergeCell ref="F3:G3"/>
  </mergeCells>
  <printOptions/>
  <pageMargins left="0.7479166666666667" right="0.2798611111111111" top="0.5701388888888889" bottom="0.5097222222222222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E3" sqref="E3"/>
    </sheetView>
  </sheetViews>
  <sheetFormatPr defaultColWidth="9.00390625" defaultRowHeight="12.75"/>
  <cols>
    <col min="1" max="1" width="8.625" style="0" customWidth="1"/>
    <col min="2" max="2" width="46.375" style="0" customWidth="1"/>
    <col min="3" max="3" width="4.875" style="15" customWidth="1"/>
    <col min="4" max="4" width="4.125" style="0" customWidth="1"/>
    <col min="5" max="5" width="7.625" style="0" customWidth="1"/>
    <col min="6" max="6" width="10.875" style="0" customWidth="1"/>
    <col min="7" max="7" width="7.875" style="0" customWidth="1"/>
    <col min="8" max="8" width="9.625" style="0" customWidth="1"/>
  </cols>
  <sheetData>
    <row r="1" spans="1:8" ht="42.75" customHeight="1">
      <c r="A1" s="15"/>
      <c r="B1" s="20" t="s">
        <v>81</v>
      </c>
      <c r="C1" s="20"/>
      <c r="D1" s="20"/>
      <c r="E1" s="20"/>
      <c r="F1" s="20"/>
      <c r="G1" s="20"/>
      <c r="H1" s="20"/>
    </row>
    <row r="2" spans="1:7" ht="20.25" customHeight="1">
      <c r="A2" s="15"/>
      <c r="B2" s="32" t="s">
        <v>151</v>
      </c>
      <c r="C2" s="32"/>
      <c r="D2" s="32"/>
      <c r="E2" s="32"/>
      <c r="F2" s="32"/>
      <c r="G2" s="32"/>
    </row>
    <row r="3" spans="1:8" ht="12.75">
      <c r="A3" s="15"/>
      <c r="B3" t="s">
        <v>42</v>
      </c>
      <c r="D3" s="15"/>
      <c r="E3" s="33">
        <v>40192</v>
      </c>
      <c r="F3" s="33"/>
      <c r="G3" s="2">
        <v>45</v>
      </c>
      <c r="H3" s="2"/>
    </row>
    <row r="4" spans="1:8" ht="12.75">
      <c r="A4" s="15"/>
      <c r="D4" s="15"/>
      <c r="E4" s="34" t="s">
        <v>152</v>
      </c>
      <c r="F4" s="34"/>
      <c r="G4" s="34" t="s">
        <v>153</v>
      </c>
      <c r="H4" s="34"/>
    </row>
    <row r="5" spans="1:8" ht="36.75">
      <c r="A5" s="35"/>
      <c r="B5" s="24" t="s">
        <v>83</v>
      </c>
      <c r="C5" s="24" t="s">
        <v>154</v>
      </c>
      <c r="D5" s="24" t="s">
        <v>155</v>
      </c>
      <c r="E5" s="24" t="s">
        <v>156</v>
      </c>
      <c r="F5" s="24" t="s">
        <v>157</v>
      </c>
      <c r="G5" s="24" t="s">
        <v>156</v>
      </c>
      <c r="H5" s="24" t="s">
        <v>157</v>
      </c>
    </row>
    <row r="6" ht="14.25" customHeight="1">
      <c r="B6" s="36" t="s">
        <v>158</v>
      </c>
    </row>
    <row r="7" spans="1:8" ht="12.75" customHeight="1">
      <c r="A7" s="37" t="s">
        <v>159</v>
      </c>
      <c r="B7" s="38" t="s">
        <v>160</v>
      </c>
      <c r="C7" s="6" t="s">
        <v>161</v>
      </c>
      <c r="D7" s="8">
        <v>1</v>
      </c>
      <c r="E7" s="31">
        <f>'прайс очистные '!$D$14</f>
        <v>991</v>
      </c>
      <c r="F7" s="31">
        <f>E7*$G$3</f>
        <v>44595</v>
      </c>
      <c r="G7" s="31">
        <f>'прайс очистные '!$F$14</f>
        <v>1090</v>
      </c>
      <c r="H7" s="31">
        <f>G7*$G$3</f>
        <v>49050</v>
      </c>
    </row>
    <row r="8" spans="1:8" ht="15" customHeight="1">
      <c r="A8" s="37"/>
      <c r="B8" s="38" t="s">
        <v>162</v>
      </c>
      <c r="C8" s="6" t="s">
        <v>161</v>
      </c>
      <c r="D8" s="8">
        <v>1</v>
      </c>
      <c r="E8" s="31">
        <f>'прайс очистные '!$D$22</f>
        <v>1938</v>
      </c>
      <c r="F8" s="31">
        <f>E8*$G$3</f>
        <v>87210</v>
      </c>
      <c r="G8" s="31">
        <f>'прайс очистные '!$F$22</f>
        <v>2132</v>
      </c>
      <c r="H8" s="31">
        <f>G8*$G$3</f>
        <v>95940</v>
      </c>
    </row>
    <row r="9" spans="1:8" ht="44.25" customHeight="1">
      <c r="A9" s="37"/>
      <c r="B9" s="38" t="s">
        <v>163</v>
      </c>
      <c r="C9" s="6" t="s">
        <v>161</v>
      </c>
      <c r="D9" s="8">
        <v>1</v>
      </c>
      <c r="E9" s="31">
        <f>'прайс очистные '!$D$44</f>
        <v>92</v>
      </c>
      <c r="F9" s="31">
        <f>E9*$G$3</f>
        <v>4140</v>
      </c>
      <c r="G9" s="31">
        <f>'прайс очистные '!$F$44</f>
        <v>101</v>
      </c>
      <c r="H9" s="31">
        <f>G9*$G$3</f>
        <v>4545</v>
      </c>
    </row>
    <row r="10" spans="1:8" ht="12.75">
      <c r="A10" s="39"/>
      <c r="C10" s="6" t="s">
        <v>164</v>
      </c>
      <c r="D10" s="6"/>
      <c r="E10" s="31">
        <f>SUM(E7:E9)</f>
        <v>3021</v>
      </c>
      <c r="F10" s="31">
        <f>SUM(F7:F9)</f>
        <v>135945</v>
      </c>
      <c r="G10" s="31">
        <f>SUM(G7:G9)</f>
        <v>3323</v>
      </c>
      <c r="H10" s="31">
        <f>SUM(H7:H9)</f>
        <v>149535</v>
      </c>
    </row>
    <row r="11" spans="1:8" ht="6.75" customHeight="1">
      <c r="A11" s="39"/>
      <c r="F11" s="31"/>
      <c r="G11" s="40"/>
      <c r="H11" s="31"/>
    </row>
    <row r="12" spans="1:8" ht="12.75" customHeight="1">
      <c r="A12" s="37" t="s">
        <v>165</v>
      </c>
      <c r="B12" s="38" t="s">
        <v>166</v>
      </c>
      <c r="C12" s="6" t="s">
        <v>161</v>
      </c>
      <c r="D12" s="8">
        <v>1</v>
      </c>
      <c r="E12" s="31">
        <f>'прайс очистные '!$D$15</f>
        <v>1225</v>
      </c>
      <c r="F12" s="31">
        <f>E12*$G$3</f>
        <v>55125</v>
      </c>
      <c r="G12" s="31">
        <f>'прайс очистные '!$F$15</f>
        <v>1348</v>
      </c>
      <c r="H12" s="31">
        <f>G12*$G$3</f>
        <v>60660</v>
      </c>
    </row>
    <row r="13" spans="1:8" ht="15.75" customHeight="1">
      <c r="A13" s="37"/>
      <c r="B13" s="38" t="s">
        <v>162</v>
      </c>
      <c r="C13" s="6" t="s">
        <v>161</v>
      </c>
      <c r="D13" s="8">
        <v>1</v>
      </c>
      <c r="E13" s="31">
        <f>'прайс очистные '!$D$22</f>
        <v>1938</v>
      </c>
      <c r="F13" s="31">
        <f>E13*$G$3</f>
        <v>87210</v>
      </c>
      <c r="G13" s="31">
        <f>'прайс очистные '!$F$22</f>
        <v>2132</v>
      </c>
      <c r="H13" s="31">
        <f>G13*$G$3</f>
        <v>95940</v>
      </c>
    </row>
    <row r="14" spans="1:8" ht="35.25" customHeight="1">
      <c r="A14" s="37"/>
      <c r="B14" s="38" t="s">
        <v>163</v>
      </c>
      <c r="C14" s="6" t="s">
        <v>161</v>
      </c>
      <c r="D14" s="8">
        <v>1</v>
      </c>
      <c r="E14" s="31">
        <f>'прайс очистные '!$D$44</f>
        <v>92</v>
      </c>
      <c r="F14" s="31">
        <f>E14*$G$3</f>
        <v>4140</v>
      </c>
      <c r="G14" s="31">
        <f>'прайс очистные '!$F$44</f>
        <v>101</v>
      </c>
      <c r="H14" s="31">
        <f>G14*$G$3</f>
        <v>4545</v>
      </c>
    </row>
    <row r="15" spans="1:8" ht="12.75">
      <c r="A15" s="39"/>
      <c r="C15" s="6" t="s">
        <v>164</v>
      </c>
      <c r="D15" s="6"/>
      <c r="E15" s="31">
        <f>SUM(E12:E14)</f>
        <v>3255</v>
      </c>
      <c r="F15" s="31">
        <f>SUM(F12:F14)</f>
        <v>146475</v>
      </c>
      <c r="G15" s="31">
        <f>SUM(G12:G14)</f>
        <v>3581</v>
      </c>
      <c r="H15" s="31">
        <f>SUM(H12:H14)</f>
        <v>161145</v>
      </c>
    </row>
    <row r="16" spans="1:8" ht="7.5" customHeight="1">
      <c r="A16" s="39"/>
      <c r="F16" s="31"/>
      <c r="G16" s="40"/>
      <c r="H16" s="31"/>
    </row>
    <row r="17" spans="1:8" ht="12.75" customHeight="1">
      <c r="A17" s="37" t="s">
        <v>167</v>
      </c>
      <c r="B17" s="38" t="s">
        <v>168</v>
      </c>
      <c r="C17" s="6" t="s">
        <v>161</v>
      </c>
      <c r="D17" s="8">
        <v>1</v>
      </c>
      <c r="E17" s="31">
        <f>'прайс очистные '!$D$16</f>
        <v>1628</v>
      </c>
      <c r="F17" s="31">
        <f>E17*$G$3</f>
        <v>73260</v>
      </c>
      <c r="G17" s="31">
        <f>'прайс очистные '!$F$16</f>
        <v>1791</v>
      </c>
      <c r="H17" s="31">
        <f>G17*$G$3</f>
        <v>80595</v>
      </c>
    </row>
    <row r="18" spans="1:8" ht="12.75">
      <c r="A18" s="37"/>
      <c r="B18" s="38" t="s">
        <v>169</v>
      </c>
      <c r="C18" s="6" t="s">
        <v>161</v>
      </c>
      <c r="D18" s="8">
        <v>1</v>
      </c>
      <c r="E18" s="31">
        <f>'прайс очистные '!$D$23</f>
        <v>3014</v>
      </c>
      <c r="F18" s="31">
        <f>E18*$G$3</f>
        <v>135630</v>
      </c>
      <c r="G18" s="31">
        <f>'прайс очистные '!$F$23</f>
        <v>3315</v>
      </c>
      <c r="H18" s="31">
        <f>G18*$G$3</f>
        <v>149175</v>
      </c>
    </row>
    <row r="19" spans="1:8" ht="37.5" customHeight="1">
      <c r="A19" s="37"/>
      <c r="B19" s="38" t="s">
        <v>163</v>
      </c>
      <c r="C19" s="6" t="s">
        <v>161</v>
      </c>
      <c r="D19" s="8">
        <v>1</v>
      </c>
      <c r="E19" s="31">
        <f>'прайс очистные '!$D$44</f>
        <v>92</v>
      </c>
      <c r="F19" s="31">
        <f>E19*$G$3</f>
        <v>4140</v>
      </c>
      <c r="G19" s="31">
        <f>'прайс очистные '!$F$44</f>
        <v>101</v>
      </c>
      <c r="H19" s="31">
        <f>G19*$G$3</f>
        <v>4545</v>
      </c>
    </row>
    <row r="20" spans="1:8" ht="12.75">
      <c r="A20" s="39"/>
      <c r="C20" s="6" t="s">
        <v>164</v>
      </c>
      <c r="D20" s="6"/>
      <c r="E20" s="31">
        <f>SUM(E17:E19)</f>
        <v>4734</v>
      </c>
      <c r="F20" s="31">
        <f>SUM(F17:F19)</f>
        <v>213030</v>
      </c>
      <c r="G20" s="31">
        <f>SUM(G17:G19)</f>
        <v>5207</v>
      </c>
      <c r="H20" s="31">
        <f>SUM(H17:H19)</f>
        <v>234315</v>
      </c>
    </row>
    <row r="21" spans="1:8" ht="6.75" customHeight="1">
      <c r="A21" s="39"/>
      <c r="F21" s="31"/>
      <c r="G21" s="40"/>
      <c r="H21" s="31"/>
    </row>
    <row r="22" spans="1:8" ht="12.75" customHeight="1">
      <c r="A22" s="37" t="s">
        <v>170</v>
      </c>
      <c r="B22" s="38" t="s">
        <v>171</v>
      </c>
      <c r="C22" s="6" t="s">
        <v>161</v>
      </c>
      <c r="D22" s="8">
        <v>1</v>
      </c>
      <c r="E22" s="31">
        <f>'прайс очистные '!$D$17</f>
        <v>3493</v>
      </c>
      <c r="F22" s="31">
        <f>E22*$G$3</f>
        <v>157185</v>
      </c>
      <c r="G22" s="31">
        <f>'прайс очистные '!$F$17</f>
        <v>3842</v>
      </c>
      <c r="H22" s="31">
        <f>G22*$G$3</f>
        <v>172890</v>
      </c>
    </row>
    <row r="23" spans="1:8" ht="12.75">
      <c r="A23" s="37"/>
      <c r="B23" s="38" t="s">
        <v>169</v>
      </c>
      <c r="C23" s="6" t="s">
        <v>161</v>
      </c>
      <c r="D23" s="8">
        <v>1</v>
      </c>
      <c r="E23" s="31">
        <f>'прайс очистные '!$D$23</f>
        <v>3014</v>
      </c>
      <c r="F23" s="31">
        <f>E23*$G$3</f>
        <v>135630</v>
      </c>
      <c r="G23" s="31">
        <f>'прайс очистные '!$F$23</f>
        <v>3315</v>
      </c>
      <c r="H23" s="31">
        <f>G23*$G$3</f>
        <v>149175</v>
      </c>
    </row>
    <row r="24" spans="1:8" ht="40.5" customHeight="1">
      <c r="A24" s="37"/>
      <c r="B24" s="38" t="s">
        <v>163</v>
      </c>
      <c r="C24" s="6" t="s">
        <v>161</v>
      </c>
      <c r="D24" s="8">
        <v>1</v>
      </c>
      <c r="E24" s="31">
        <f>'прайс очистные '!$D$44</f>
        <v>92</v>
      </c>
      <c r="F24" s="31">
        <f>E24*$G$3</f>
        <v>4140</v>
      </c>
      <c r="G24" s="31">
        <f>'прайс очистные '!$F$44</f>
        <v>101</v>
      </c>
      <c r="H24" s="31">
        <f>G24*$G$3</f>
        <v>4545</v>
      </c>
    </row>
    <row r="25" spans="3:8" ht="11.25" customHeight="1">
      <c r="C25" s="6" t="s">
        <v>164</v>
      </c>
      <c r="D25" s="6"/>
      <c r="E25" s="31">
        <f>SUM(E22:E24)</f>
        <v>6599</v>
      </c>
      <c r="F25" s="31">
        <f>SUM(F22:F24)</f>
        <v>296955</v>
      </c>
      <c r="G25" s="31">
        <f>SUM(G22:G24)</f>
        <v>7258</v>
      </c>
      <c r="H25" s="31">
        <f>SUM(H22:H24)</f>
        <v>326610</v>
      </c>
    </row>
    <row r="26" spans="1:8" ht="72" customHeight="1">
      <c r="A26" s="39"/>
      <c r="C26" s="41"/>
      <c r="D26" s="41"/>
      <c r="E26" s="42"/>
      <c r="F26" s="42"/>
      <c r="G26" s="42"/>
      <c r="H26" s="42"/>
    </row>
    <row r="27" spans="1:8" ht="36" customHeight="1">
      <c r="A27" s="15"/>
      <c r="B27" s="20" t="s">
        <v>81</v>
      </c>
      <c r="C27" s="20"/>
      <c r="D27" s="20"/>
      <c r="E27" s="20"/>
      <c r="F27" s="20"/>
      <c r="G27" s="20"/>
      <c r="H27" s="20"/>
    </row>
    <row r="28" spans="1:7" ht="17.25">
      <c r="A28" s="15"/>
      <c r="B28" s="32" t="s">
        <v>151</v>
      </c>
      <c r="C28" s="32"/>
      <c r="D28" s="32"/>
      <c r="E28" s="32"/>
      <c r="F28" s="32"/>
      <c r="G28" s="32"/>
    </row>
    <row r="29" spans="1:8" ht="12.75">
      <c r="A29" s="15"/>
      <c r="B29" t="s">
        <v>42</v>
      </c>
      <c r="D29" s="15"/>
      <c r="E29" s="34" t="s">
        <v>152</v>
      </c>
      <c r="F29" s="34"/>
      <c r="G29" s="34" t="s">
        <v>153</v>
      </c>
      <c r="H29" s="34"/>
    </row>
    <row r="30" spans="1:8" ht="28.5" customHeight="1">
      <c r="A30" s="35"/>
      <c r="B30" s="24" t="s">
        <v>83</v>
      </c>
      <c r="C30" s="24" t="s">
        <v>172</v>
      </c>
      <c r="D30" s="24" t="s">
        <v>155</v>
      </c>
      <c r="E30" s="24" t="s">
        <v>156</v>
      </c>
      <c r="F30" s="24" t="s">
        <v>157</v>
      </c>
      <c r="G30" s="24" t="s">
        <v>156</v>
      </c>
      <c r="H30" s="24" t="s">
        <v>157</v>
      </c>
    </row>
    <row r="31" ht="12.75">
      <c r="B31" s="36" t="s">
        <v>173</v>
      </c>
    </row>
    <row r="32" spans="1:8" ht="12.75" customHeight="1">
      <c r="A32" s="37" t="s">
        <v>159</v>
      </c>
      <c r="B32" s="38" t="s">
        <v>160</v>
      </c>
      <c r="C32" s="6" t="s">
        <v>161</v>
      </c>
      <c r="D32" s="8">
        <v>1</v>
      </c>
      <c r="E32" s="31">
        <f>'прайс очистные '!$D$14</f>
        <v>991</v>
      </c>
      <c r="F32" s="31">
        <f>E32*$G$3</f>
        <v>44595</v>
      </c>
      <c r="G32" s="31">
        <f>'прайс очистные '!$F$14</f>
        <v>1090</v>
      </c>
      <c r="H32" s="31">
        <f>G32*$G$3</f>
        <v>49050</v>
      </c>
    </row>
    <row r="33" spans="1:8" ht="12.75">
      <c r="A33" s="37"/>
      <c r="B33" s="38" t="s">
        <v>174</v>
      </c>
      <c r="C33" s="6" t="s">
        <v>161</v>
      </c>
      <c r="D33" s="8">
        <v>18</v>
      </c>
      <c r="E33" s="31">
        <f>'прайс очистные '!$D$54*D33</f>
        <v>234</v>
      </c>
      <c r="F33" s="31">
        <f>E33*$G$3</f>
        <v>10530</v>
      </c>
      <c r="G33" s="31">
        <f>'прайс очистные '!$F$54*D33</f>
        <v>252</v>
      </c>
      <c r="H33" s="31">
        <f>G33*$G$3</f>
        <v>11340</v>
      </c>
    </row>
    <row r="34" spans="1:8" ht="15" customHeight="1">
      <c r="A34" s="37"/>
      <c r="B34" s="28" t="s">
        <v>125</v>
      </c>
      <c r="C34" s="6" t="s">
        <v>161</v>
      </c>
      <c r="D34" s="8">
        <v>1</v>
      </c>
      <c r="E34" s="31">
        <f>'прайс очистные '!$D$40</f>
        <v>75</v>
      </c>
      <c r="F34" s="31">
        <f>E34*$G$3</f>
        <v>3375</v>
      </c>
      <c r="G34" s="31">
        <f>'прайс очистные '!$F$40</f>
        <v>83</v>
      </c>
      <c r="H34" s="31">
        <f>G34*$G$3</f>
        <v>3735</v>
      </c>
    </row>
    <row r="35" spans="1:8" ht="28.5" customHeight="1">
      <c r="A35" s="37"/>
      <c r="B35" s="28" t="s">
        <v>126</v>
      </c>
      <c r="C35" s="6" t="s">
        <v>161</v>
      </c>
      <c r="D35" s="8">
        <v>1</v>
      </c>
      <c r="E35" s="31">
        <f>'прайс очистные '!$D$41</f>
        <v>66</v>
      </c>
      <c r="F35" s="31">
        <f>E35*$G$3</f>
        <v>2970</v>
      </c>
      <c r="G35" s="31">
        <f>'прайс очистные '!$F$41</f>
        <v>73</v>
      </c>
      <c r="H35" s="31">
        <f>G35*$G$3</f>
        <v>3285</v>
      </c>
    </row>
    <row r="36" spans="1:8" ht="25.5" customHeight="1">
      <c r="A36" s="37"/>
      <c r="B36" s="28" t="s">
        <v>141</v>
      </c>
      <c r="C36" s="6" t="s">
        <v>175</v>
      </c>
      <c r="D36" s="8">
        <v>1</v>
      </c>
      <c r="E36" s="31">
        <f>'прайс очистные '!$D$55</f>
        <v>40</v>
      </c>
      <c r="F36" s="31">
        <f>E36*$G$3</f>
        <v>1800</v>
      </c>
      <c r="G36" s="31">
        <f>'прайс очистные '!$F$55</f>
        <v>44</v>
      </c>
      <c r="H36" s="31">
        <f>G36*$G$3</f>
        <v>1980</v>
      </c>
    </row>
    <row r="37" spans="3:8" ht="12" customHeight="1">
      <c r="C37" s="6" t="s">
        <v>164</v>
      </c>
      <c r="D37" s="6"/>
      <c r="E37" s="31">
        <f>SUM(E32:E36)</f>
        <v>1406</v>
      </c>
      <c r="F37" s="31">
        <f>SUM(F32:F36)</f>
        <v>63270</v>
      </c>
      <c r="G37" s="31">
        <f>SUM(G32:G36)</f>
        <v>1542</v>
      </c>
      <c r="H37" s="31">
        <f>SUM(H32:H36)</f>
        <v>69390</v>
      </c>
    </row>
    <row r="38" spans="2:8" ht="12.75">
      <c r="B38" s="28" t="s">
        <v>176</v>
      </c>
      <c r="C38" s="6"/>
      <c r="D38" s="6"/>
      <c r="E38" s="31"/>
      <c r="F38" s="31"/>
      <c r="G38" s="31"/>
      <c r="H38" s="31"/>
    </row>
    <row r="39" spans="2:8" ht="28.5" customHeight="1">
      <c r="B39" s="28" t="s">
        <v>121</v>
      </c>
      <c r="C39" s="6" t="s">
        <v>161</v>
      </c>
      <c r="D39" s="8">
        <v>1</v>
      </c>
      <c r="E39" s="31">
        <f>'прайс очистные '!$D$36</f>
        <v>327</v>
      </c>
      <c r="F39" s="31">
        <f aca="true" t="shared" si="0" ref="F39:F45">E39*$G$3</f>
        <v>14715</v>
      </c>
      <c r="G39" s="31">
        <f>'прайс очистные '!F36</f>
        <v>360</v>
      </c>
      <c r="H39" s="31">
        <f aca="true" t="shared" si="1" ref="H39:H45">G39*$G$3</f>
        <v>16200</v>
      </c>
    </row>
    <row r="40" spans="6:8" ht="12.75" customHeight="1" hidden="1">
      <c r="F40" s="31">
        <f t="shared" si="0"/>
        <v>0</v>
      </c>
      <c r="H40" s="31">
        <f t="shared" si="1"/>
        <v>0</v>
      </c>
    </row>
    <row r="41" spans="6:8" ht="5.25" customHeight="1">
      <c r="F41" s="31">
        <f t="shared" si="0"/>
        <v>0</v>
      </c>
      <c r="H41" s="31">
        <f t="shared" si="1"/>
        <v>0</v>
      </c>
    </row>
    <row r="42" spans="1:8" ht="12.75" customHeight="1">
      <c r="A42" s="37" t="s">
        <v>165</v>
      </c>
      <c r="B42" s="38" t="s">
        <v>166</v>
      </c>
      <c r="C42" s="6" t="s">
        <v>161</v>
      </c>
      <c r="D42" s="8">
        <v>1</v>
      </c>
      <c r="E42" s="31">
        <f>'прайс очистные '!$D$15</f>
        <v>1225</v>
      </c>
      <c r="F42" s="31">
        <f t="shared" si="0"/>
        <v>55125</v>
      </c>
      <c r="G42" s="31">
        <f>'прайс очистные '!$F$15</f>
        <v>1348</v>
      </c>
      <c r="H42" s="31">
        <f t="shared" si="1"/>
        <v>60660</v>
      </c>
    </row>
    <row r="43" spans="1:8" ht="12.75">
      <c r="A43" s="37"/>
      <c r="B43" s="38" t="s">
        <v>174</v>
      </c>
      <c r="C43" s="6" t="s">
        <v>161</v>
      </c>
      <c r="D43" s="8">
        <v>24</v>
      </c>
      <c r="E43" s="31">
        <f>'прайс очистные '!$D$54*D43</f>
        <v>312</v>
      </c>
      <c r="F43" s="31">
        <f t="shared" si="0"/>
        <v>14040</v>
      </c>
      <c r="G43" s="31">
        <f>'прайс очистные '!$F$54*D43</f>
        <v>336</v>
      </c>
      <c r="H43" s="31">
        <f t="shared" si="1"/>
        <v>15120</v>
      </c>
    </row>
    <row r="44" spans="1:8" ht="15" customHeight="1">
      <c r="A44" s="37"/>
      <c r="B44" s="28" t="s">
        <v>125</v>
      </c>
      <c r="C44" s="6" t="s">
        <v>161</v>
      </c>
      <c r="D44" s="8">
        <v>1</v>
      </c>
      <c r="E44" s="31">
        <f>'прайс очистные '!$D$40</f>
        <v>75</v>
      </c>
      <c r="F44" s="31">
        <f t="shared" si="0"/>
        <v>3375</v>
      </c>
      <c r="G44" s="31">
        <f>'прайс очистные '!$F$40</f>
        <v>83</v>
      </c>
      <c r="H44" s="31">
        <f t="shared" si="1"/>
        <v>3735</v>
      </c>
    </row>
    <row r="45" spans="1:8" ht="25.5" customHeight="1">
      <c r="A45" s="37"/>
      <c r="B45" s="28" t="s">
        <v>177</v>
      </c>
      <c r="C45" s="6" t="s">
        <v>161</v>
      </c>
      <c r="D45" s="8">
        <v>1</v>
      </c>
      <c r="E45" s="31">
        <f>'прайс очистные '!$D$41</f>
        <v>66</v>
      </c>
      <c r="F45" s="31">
        <f t="shared" si="0"/>
        <v>2970</v>
      </c>
      <c r="G45" s="31">
        <f>'прайс очистные '!$F$41</f>
        <v>73</v>
      </c>
      <c r="H45" s="31">
        <f t="shared" si="1"/>
        <v>3285</v>
      </c>
    </row>
    <row r="46" spans="1:8" ht="26.25" customHeight="1">
      <c r="A46" s="37"/>
      <c r="B46" s="28" t="s">
        <v>141</v>
      </c>
      <c r="C46" s="6" t="s">
        <v>175</v>
      </c>
      <c r="D46" s="8">
        <v>1</v>
      </c>
      <c r="E46" s="31">
        <f>'прайс очистные '!$D$55</f>
        <v>40</v>
      </c>
      <c r="F46" s="31">
        <f>E46*$G$3</f>
        <v>1800</v>
      </c>
      <c r="G46" s="31">
        <f>'прайс очистные '!$F$55</f>
        <v>44</v>
      </c>
      <c r="H46" s="31">
        <f>G46*$G$3</f>
        <v>1980</v>
      </c>
    </row>
    <row r="47" spans="3:8" ht="12.75">
      <c r="C47" s="6" t="s">
        <v>164</v>
      </c>
      <c r="D47" s="6"/>
      <c r="E47" s="31">
        <f>SUM(E42:E46)</f>
        <v>1718</v>
      </c>
      <c r="F47" s="31">
        <f>SUM(F42:F46)</f>
        <v>77310</v>
      </c>
      <c r="G47" s="31">
        <f>SUM(G42:G46)</f>
        <v>1884</v>
      </c>
      <c r="H47" s="31">
        <f>SUM(H42:H46)</f>
        <v>84780</v>
      </c>
    </row>
    <row r="48" spans="2:8" ht="12.75">
      <c r="B48" s="28" t="s">
        <v>176</v>
      </c>
      <c r="C48" s="6"/>
      <c r="D48" s="6"/>
      <c r="E48" s="31"/>
      <c r="F48" s="31"/>
      <c r="G48" s="31"/>
      <c r="H48" s="31"/>
    </row>
    <row r="49" spans="2:8" ht="25.5" customHeight="1">
      <c r="B49" s="28" t="s">
        <v>178</v>
      </c>
      <c r="C49" s="6" t="s">
        <v>161</v>
      </c>
      <c r="D49" s="8">
        <v>1</v>
      </c>
      <c r="E49" s="31">
        <f>'прайс очистные '!$D$37</f>
        <v>676</v>
      </c>
      <c r="F49" s="31">
        <f aca="true" t="shared" si="2" ref="F49:F54">E49*$G$3</f>
        <v>30420</v>
      </c>
      <c r="G49" s="31">
        <f>'прайс очистные '!F37</f>
        <v>744</v>
      </c>
      <c r="H49" s="31">
        <f aca="true" t="shared" si="3" ref="H49:H54">G49*$G$3</f>
        <v>33480</v>
      </c>
    </row>
    <row r="50" spans="6:8" ht="6" customHeight="1">
      <c r="F50" s="31">
        <f t="shared" si="2"/>
        <v>0</v>
      </c>
      <c r="H50" s="31">
        <f t="shared" si="3"/>
        <v>0</v>
      </c>
    </row>
    <row r="51" spans="1:8" ht="12.75" customHeight="1">
      <c r="A51" s="37" t="s">
        <v>167</v>
      </c>
      <c r="B51" s="38" t="s">
        <v>168</v>
      </c>
      <c r="C51" s="6" t="s">
        <v>161</v>
      </c>
      <c r="D51" s="8">
        <v>1</v>
      </c>
      <c r="E51" s="31">
        <f>'прайс очистные '!$D$16</f>
        <v>1628</v>
      </c>
      <c r="F51" s="31">
        <f t="shared" si="2"/>
        <v>73260</v>
      </c>
      <c r="G51" s="31">
        <f>'прайс очистные '!$F$16</f>
        <v>1791</v>
      </c>
      <c r="H51" s="31">
        <f t="shared" si="3"/>
        <v>80595</v>
      </c>
    </row>
    <row r="52" spans="1:8" ht="12.75">
      <c r="A52" s="37"/>
      <c r="B52" s="38" t="s">
        <v>174</v>
      </c>
      <c r="C52" s="6" t="s">
        <v>161</v>
      </c>
      <c r="D52" s="8">
        <v>36</v>
      </c>
      <c r="E52" s="31">
        <f>'прайс очистные '!$D$54*D52</f>
        <v>468</v>
      </c>
      <c r="F52" s="31">
        <f t="shared" si="2"/>
        <v>21060</v>
      </c>
      <c r="G52" s="31">
        <f>'прайс очистные '!$F$54*D52</f>
        <v>504</v>
      </c>
      <c r="H52" s="31">
        <f t="shared" si="3"/>
        <v>22680</v>
      </c>
    </row>
    <row r="53" spans="1:8" ht="15" customHeight="1">
      <c r="A53" s="37"/>
      <c r="B53" s="28" t="s">
        <v>125</v>
      </c>
      <c r="C53" s="6" t="s">
        <v>161</v>
      </c>
      <c r="D53" s="8">
        <v>1</v>
      </c>
      <c r="E53" s="31">
        <f>'прайс очистные '!$D$40</f>
        <v>75</v>
      </c>
      <c r="F53" s="31">
        <f t="shared" si="2"/>
        <v>3375</v>
      </c>
      <c r="G53" s="31">
        <f>'прайс очистные '!$F$40</f>
        <v>83</v>
      </c>
      <c r="H53" s="31">
        <f t="shared" si="3"/>
        <v>3735</v>
      </c>
    </row>
    <row r="54" spans="1:8" ht="25.5" customHeight="1">
      <c r="A54" s="37"/>
      <c r="B54" s="28" t="s">
        <v>177</v>
      </c>
      <c r="C54" s="6" t="s">
        <v>161</v>
      </c>
      <c r="D54" s="8">
        <v>1</v>
      </c>
      <c r="E54" s="31">
        <f>'прайс очистные '!$D$41</f>
        <v>66</v>
      </c>
      <c r="F54" s="31">
        <f t="shared" si="2"/>
        <v>2970</v>
      </c>
      <c r="G54" s="31">
        <f>'прайс очистные '!$F$41</f>
        <v>73</v>
      </c>
      <c r="H54" s="31">
        <f t="shared" si="3"/>
        <v>3285</v>
      </c>
    </row>
    <row r="55" spans="1:8" ht="27" customHeight="1">
      <c r="A55" s="37"/>
      <c r="B55" s="28" t="s">
        <v>141</v>
      </c>
      <c r="C55" s="6" t="s">
        <v>175</v>
      </c>
      <c r="D55" s="8">
        <v>2</v>
      </c>
      <c r="E55" s="31">
        <f>'прайс очистные '!$D$55*D55</f>
        <v>80</v>
      </c>
      <c r="F55" s="31">
        <f>E55*$G$3</f>
        <v>3600</v>
      </c>
      <c r="G55" s="31">
        <f>'прайс очистные '!$F$55*D55</f>
        <v>88</v>
      </c>
      <c r="H55" s="31">
        <f>G55*$G$3</f>
        <v>3960</v>
      </c>
    </row>
    <row r="56" spans="3:8" ht="12.75">
      <c r="C56" s="6" t="s">
        <v>164</v>
      </c>
      <c r="D56" s="6"/>
      <c r="E56" s="31">
        <f>SUM(E51:E55)</f>
        <v>2317</v>
      </c>
      <c r="F56" s="31">
        <f>SUM(F51:F55)</f>
        <v>104265</v>
      </c>
      <c r="G56" s="31">
        <f>SUM(G51:G55)</f>
        <v>2539</v>
      </c>
      <c r="H56" s="31">
        <f>SUM(H51:H55)</f>
        <v>114255</v>
      </c>
    </row>
    <row r="57" spans="2:8" ht="12.75">
      <c r="B57" s="28" t="s">
        <v>176</v>
      </c>
      <c r="C57" s="6"/>
      <c r="D57" s="6"/>
      <c r="E57" s="31"/>
      <c r="F57" s="31"/>
      <c r="G57" s="31"/>
      <c r="H57" s="31"/>
    </row>
    <row r="58" spans="2:8" ht="27" customHeight="1">
      <c r="B58" s="28" t="s">
        <v>123</v>
      </c>
      <c r="C58" s="6" t="s">
        <v>161</v>
      </c>
      <c r="D58" s="8">
        <v>1</v>
      </c>
      <c r="E58" s="31">
        <f>'прайс очистные '!$D$38</f>
        <v>763</v>
      </c>
      <c r="F58" s="31">
        <f>E58*$G$3</f>
        <v>34335</v>
      </c>
      <c r="G58" s="31">
        <f>'прайс очистные '!F38</f>
        <v>839</v>
      </c>
      <c r="H58" s="31">
        <f>G58*$G$3</f>
        <v>37755</v>
      </c>
    </row>
    <row r="59" spans="6:8" ht="7.5" customHeight="1">
      <c r="F59" s="31"/>
      <c r="H59" s="31"/>
    </row>
    <row r="60" spans="1:8" ht="12.75" customHeight="1">
      <c r="A60" s="37" t="s">
        <v>170</v>
      </c>
      <c r="B60" s="38" t="s">
        <v>171</v>
      </c>
      <c r="C60" s="6" t="s">
        <v>161</v>
      </c>
      <c r="D60" s="8">
        <v>1</v>
      </c>
      <c r="E60" s="31">
        <f>'прайс очистные '!$D$17</f>
        <v>3493</v>
      </c>
      <c r="F60" s="31">
        <f>E60*$G$3</f>
        <v>157185</v>
      </c>
      <c r="G60" s="31">
        <f>'прайс очистные '!$F$17</f>
        <v>3842</v>
      </c>
      <c r="H60" s="31">
        <f>G60*$G$3</f>
        <v>172890</v>
      </c>
    </row>
    <row r="61" spans="1:8" ht="12.75">
      <c r="A61" s="37"/>
      <c r="B61" s="38" t="s">
        <v>174</v>
      </c>
      <c r="C61" s="6" t="s">
        <v>161</v>
      </c>
      <c r="D61" s="8">
        <v>45</v>
      </c>
      <c r="E61" s="31">
        <f>'прайс очистные '!$D$54*D61</f>
        <v>585</v>
      </c>
      <c r="F61" s="31">
        <f>E61*$G$3</f>
        <v>26325</v>
      </c>
      <c r="G61" s="31">
        <f>'прайс очистные '!$F$54*D61</f>
        <v>630</v>
      </c>
      <c r="H61" s="31">
        <f>G61*$G$3</f>
        <v>28350</v>
      </c>
    </row>
    <row r="62" spans="1:8" ht="15" customHeight="1">
      <c r="A62" s="37"/>
      <c r="B62" s="28" t="s">
        <v>125</v>
      </c>
      <c r="C62" s="6" t="s">
        <v>161</v>
      </c>
      <c r="D62" s="8">
        <v>1</v>
      </c>
      <c r="E62" s="31">
        <f>'прайс очистные '!$D$40</f>
        <v>75</v>
      </c>
      <c r="F62" s="31">
        <f>E62*$G$3</f>
        <v>3375</v>
      </c>
      <c r="G62" s="31">
        <f>'прайс очистные '!$F$40</f>
        <v>83</v>
      </c>
      <c r="H62" s="31">
        <f>G62*$G$3</f>
        <v>3735</v>
      </c>
    </row>
    <row r="63" spans="1:8" ht="27" customHeight="1">
      <c r="A63" s="37"/>
      <c r="B63" s="28" t="s">
        <v>177</v>
      </c>
      <c r="C63" s="6" t="s">
        <v>161</v>
      </c>
      <c r="D63" s="8">
        <v>1</v>
      </c>
      <c r="E63" s="31">
        <f>'прайс очистные '!$D$41</f>
        <v>66</v>
      </c>
      <c r="F63" s="31">
        <f>E63*$G$3</f>
        <v>2970</v>
      </c>
      <c r="G63" s="31">
        <f>'прайс очистные '!$F$41</f>
        <v>73</v>
      </c>
      <c r="H63" s="31">
        <f>G63*$G$3</f>
        <v>3285</v>
      </c>
    </row>
    <row r="64" spans="1:8" ht="30" customHeight="1">
      <c r="A64" s="37"/>
      <c r="B64" s="28" t="s">
        <v>141</v>
      </c>
      <c r="C64" s="6" t="s">
        <v>175</v>
      </c>
      <c r="D64" s="8">
        <v>2</v>
      </c>
      <c r="E64" s="31">
        <f>'прайс очистные '!$D$55*D64</f>
        <v>80</v>
      </c>
      <c r="F64" s="31">
        <f>E64*$G$3</f>
        <v>3600</v>
      </c>
      <c r="G64" s="31">
        <f>'прайс очистные '!$F$55*D64</f>
        <v>88</v>
      </c>
      <c r="H64" s="31">
        <f>G64*$G$3</f>
        <v>3960</v>
      </c>
    </row>
    <row r="65" spans="3:8" ht="12.75">
      <c r="C65" s="6" t="s">
        <v>164</v>
      </c>
      <c r="D65" s="6"/>
      <c r="E65" s="31">
        <f>SUM(E60:E64)</f>
        <v>4299</v>
      </c>
      <c r="F65" s="31">
        <f>SUM(F60:F64)</f>
        <v>193455</v>
      </c>
      <c r="G65" s="31">
        <f>SUM(G60:G64)</f>
        <v>4716</v>
      </c>
      <c r="H65" s="31">
        <f>SUM(H60:H64)</f>
        <v>212220</v>
      </c>
    </row>
    <row r="66" spans="2:8" ht="12.75">
      <c r="B66" s="28" t="s">
        <v>176</v>
      </c>
      <c r="C66" s="6"/>
      <c r="D66" s="6"/>
      <c r="E66" s="31"/>
      <c r="F66" s="31"/>
      <c r="G66" s="31"/>
      <c r="H66" s="31"/>
    </row>
    <row r="67" spans="2:8" ht="28.5" customHeight="1">
      <c r="B67" s="28" t="s">
        <v>123</v>
      </c>
      <c r="C67" s="6" t="s">
        <v>161</v>
      </c>
      <c r="D67" s="8">
        <v>1</v>
      </c>
      <c r="E67" s="31">
        <f>'прайс очистные '!$D$38</f>
        <v>763</v>
      </c>
      <c r="F67" s="31">
        <f>E67*$G$3</f>
        <v>34335</v>
      </c>
      <c r="G67" s="31">
        <f>'прайс очистные '!F38</f>
        <v>839</v>
      </c>
      <c r="H67" s="31">
        <f>G67*$G$3</f>
        <v>37755</v>
      </c>
    </row>
    <row r="69" spans="1:8" ht="44.25" customHeight="1">
      <c r="A69" s="15"/>
      <c r="B69" s="20" t="s">
        <v>81</v>
      </c>
      <c r="C69" s="20"/>
      <c r="D69" s="20"/>
      <c r="E69" s="20"/>
      <c r="F69" s="20"/>
      <c r="G69" s="20"/>
      <c r="H69" s="20"/>
    </row>
    <row r="70" spans="1:7" ht="17.25">
      <c r="A70" s="15"/>
      <c r="B70" s="32" t="s">
        <v>151</v>
      </c>
      <c r="C70" s="32"/>
      <c r="D70" s="32"/>
      <c r="E70" s="32"/>
      <c r="F70" s="32"/>
      <c r="G70" s="32"/>
    </row>
    <row r="71" spans="1:8" ht="12.75">
      <c r="A71" s="15"/>
      <c r="B71" t="s">
        <v>42</v>
      </c>
      <c r="D71" s="15"/>
      <c r="E71" s="34" t="s">
        <v>152</v>
      </c>
      <c r="F71" s="34"/>
      <c r="G71" s="34" t="s">
        <v>153</v>
      </c>
      <c r="H71" s="34"/>
    </row>
    <row r="72" spans="1:8" ht="28.5" customHeight="1">
      <c r="A72" s="35"/>
      <c r="B72" s="24" t="s">
        <v>83</v>
      </c>
      <c r="C72" s="24" t="s">
        <v>172</v>
      </c>
      <c r="D72" s="24" t="s">
        <v>155</v>
      </c>
      <c r="E72" s="24" t="s">
        <v>156</v>
      </c>
      <c r="F72" s="24" t="s">
        <v>157</v>
      </c>
      <c r="G72" s="24" t="s">
        <v>156</v>
      </c>
      <c r="H72" s="24" t="s">
        <v>157</v>
      </c>
    </row>
    <row r="73" ht="12.75">
      <c r="B73" s="36" t="s">
        <v>179</v>
      </c>
    </row>
    <row r="74" spans="1:8" ht="19.5" customHeight="1">
      <c r="A74" s="37" t="s">
        <v>159</v>
      </c>
      <c r="B74" s="38" t="s">
        <v>160</v>
      </c>
      <c r="C74" s="6" t="s">
        <v>161</v>
      </c>
      <c r="D74" s="8">
        <v>1</v>
      </c>
      <c r="E74" s="31">
        <f>'прайс очистные '!$D$14</f>
        <v>991</v>
      </c>
      <c r="F74" s="31">
        <f>E74*$G$3</f>
        <v>44595</v>
      </c>
      <c r="G74" s="31">
        <f>'прайс очистные '!$F$14</f>
        <v>1090</v>
      </c>
      <c r="H74" s="31">
        <f>G74*$G$3</f>
        <v>49050</v>
      </c>
    </row>
    <row r="75" spans="1:8" ht="13.5" customHeight="1">
      <c r="A75" s="37"/>
      <c r="B75" s="38" t="s">
        <v>149</v>
      </c>
      <c r="C75" s="6" t="s">
        <v>161</v>
      </c>
      <c r="D75" s="8">
        <v>16</v>
      </c>
      <c r="E75" s="31">
        <f>'прайс очистные '!$D$62*D75</f>
        <v>880</v>
      </c>
      <c r="F75" s="31">
        <f>E75*$G$3</f>
        <v>39600</v>
      </c>
      <c r="G75" s="31">
        <f>'прайс очистные '!$F$62*D75</f>
        <v>976</v>
      </c>
      <c r="H75" s="31">
        <f>G75*$G$3</f>
        <v>43920</v>
      </c>
    </row>
    <row r="76" spans="1:8" ht="12.75">
      <c r="A76" s="37"/>
      <c r="B76" s="38" t="s">
        <v>180</v>
      </c>
      <c r="C76" s="6" t="s">
        <v>161</v>
      </c>
      <c r="D76" s="8">
        <v>4</v>
      </c>
      <c r="E76" s="31">
        <f>'прайс очистные '!$D$63*D76</f>
        <v>112</v>
      </c>
      <c r="F76" s="31">
        <f>E76*$G$3</f>
        <v>5040</v>
      </c>
      <c r="G76" s="31">
        <f>'прайс очистные '!$F$63*D76</f>
        <v>124</v>
      </c>
      <c r="H76" s="31">
        <f>G76*$G$3</f>
        <v>5580</v>
      </c>
    </row>
    <row r="77" spans="1:8" ht="15.75" customHeight="1">
      <c r="A77" s="37"/>
      <c r="B77" s="28" t="s">
        <v>125</v>
      </c>
      <c r="C77" s="6" t="s">
        <v>161</v>
      </c>
      <c r="D77" s="8">
        <v>1</v>
      </c>
      <c r="E77" s="31">
        <f>'прайс очистные '!$D$40</f>
        <v>75</v>
      </c>
      <c r="F77" s="31">
        <f>E77*$G$3</f>
        <v>3375</v>
      </c>
      <c r="G77" s="31">
        <f>'прайс очистные '!$F$40</f>
        <v>83</v>
      </c>
      <c r="H77" s="31">
        <f>G77*$G$3</f>
        <v>3735</v>
      </c>
    </row>
    <row r="78" spans="3:8" ht="12.75">
      <c r="C78" s="6" t="s">
        <v>164</v>
      </c>
      <c r="D78" s="6"/>
      <c r="E78" s="31">
        <f>SUM(E74:E77)</f>
        <v>2058</v>
      </c>
      <c r="F78" s="31">
        <f>SUM(F74:F77)</f>
        <v>92610</v>
      </c>
      <c r="G78" s="31">
        <f>SUM(G74:G77)</f>
        <v>2273</v>
      </c>
      <c r="H78" s="31">
        <f>SUM(H74:H77)</f>
        <v>102285</v>
      </c>
    </row>
    <row r="79" spans="2:8" ht="12.75">
      <c r="B79" s="28" t="s">
        <v>176</v>
      </c>
      <c r="C79" s="6"/>
      <c r="D79" s="6"/>
      <c r="E79" s="31"/>
      <c r="F79" s="31"/>
      <c r="G79" s="31"/>
      <c r="H79" s="31"/>
    </row>
    <row r="80" spans="2:8" ht="24.75">
      <c r="B80" s="28" t="s">
        <v>121</v>
      </c>
      <c r="C80" s="6" t="s">
        <v>161</v>
      </c>
      <c r="D80" s="8">
        <v>1</v>
      </c>
      <c r="E80" s="31">
        <f>'прайс очистные '!$D$36</f>
        <v>327</v>
      </c>
      <c r="F80" s="31">
        <f aca="true" t="shared" si="4" ref="F80:F85">E80*$G$3</f>
        <v>14715</v>
      </c>
      <c r="G80" s="31">
        <f>'прайс очистные '!F36</f>
        <v>360</v>
      </c>
      <c r="H80" s="31">
        <f aca="true" t="shared" si="5" ref="H80:H85">G80*$G$3</f>
        <v>16200</v>
      </c>
    </row>
    <row r="81" spans="6:8" ht="12.75">
      <c r="F81" s="43"/>
      <c r="G81" s="44"/>
      <c r="H81" s="43"/>
    </row>
    <row r="82" spans="1:8" ht="12.75" customHeight="1">
      <c r="A82" s="37" t="s">
        <v>165</v>
      </c>
      <c r="B82" s="38" t="s">
        <v>166</v>
      </c>
      <c r="C82" s="6" t="s">
        <v>161</v>
      </c>
      <c r="D82" s="8">
        <v>1</v>
      </c>
      <c r="E82" s="31">
        <f>'прайс очистные '!$D$15</f>
        <v>1225</v>
      </c>
      <c r="F82" s="31">
        <f t="shared" si="4"/>
        <v>55125</v>
      </c>
      <c r="G82" s="31">
        <f>'прайс очистные '!$F$15</f>
        <v>1348</v>
      </c>
      <c r="H82" s="31">
        <f t="shared" si="5"/>
        <v>60660</v>
      </c>
    </row>
    <row r="83" spans="1:8" ht="12.75">
      <c r="A83" s="37"/>
      <c r="B83" s="28" t="s">
        <v>125</v>
      </c>
      <c r="C83" s="6" t="s">
        <v>161</v>
      </c>
      <c r="D83" s="8">
        <v>1</v>
      </c>
      <c r="E83" s="31">
        <f>'прайс очистные '!$D$40</f>
        <v>75</v>
      </c>
      <c r="F83" s="31">
        <f t="shared" si="4"/>
        <v>3375</v>
      </c>
      <c r="G83" s="31">
        <f>'прайс очистные '!$F$40</f>
        <v>83</v>
      </c>
      <c r="H83" s="31">
        <f t="shared" si="5"/>
        <v>3735</v>
      </c>
    </row>
    <row r="84" spans="1:8" ht="12.75">
      <c r="A84" s="37"/>
      <c r="B84" s="38" t="s">
        <v>149</v>
      </c>
      <c r="C84" s="6" t="s">
        <v>161</v>
      </c>
      <c r="D84" s="8">
        <v>20</v>
      </c>
      <c r="E84" s="31">
        <f>'прайс очистные '!$D$62*D84</f>
        <v>1100</v>
      </c>
      <c r="F84" s="31">
        <f t="shared" si="4"/>
        <v>49500</v>
      </c>
      <c r="G84" s="31">
        <f>'прайс очистные '!$F$62*D84</f>
        <v>1220</v>
      </c>
      <c r="H84" s="31">
        <f t="shared" si="5"/>
        <v>54900</v>
      </c>
    </row>
    <row r="85" spans="1:8" ht="27" customHeight="1">
      <c r="A85" s="37"/>
      <c r="B85" s="38" t="s">
        <v>180</v>
      </c>
      <c r="C85" s="6" t="s">
        <v>161</v>
      </c>
      <c r="D85" s="8">
        <v>4</v>
      </c>
      <c r="E85" s="31">
        <f>'прайс очистные '!$D$63*D85</f>
        <v>112</v>
      </c>
      <c r="F85" s="31">
        <f t="shared" si="4"/>
        <v>5040</v>
      </c>
      <c r="G85" s="31">
        <f>'прайс очистные '!$F$63*D85</f>
        <v>124</v>
      </c>
      <c r="H85" s="31">
        <f t="shared" si="5"/>
        <v>5580</v>
      </c>
    </row>
    <row r="86" spans="3:8" ht="12.75">
      <c r="C86" s="6" t="s">
        <v>164</v>
      </c>
      <c r="D86" s="6"/>
      <c r="E86" s="31">
        <f>SUM(E82:E85)</f>
        <v>2512</v>
      </c>
      <c r="F86" s="31">
        <f>SUM(F82:F85)</f>
        <v>113040</v>
      </c>
      <c r="G86" s="31">
        <f>SUM(G82:G85)</f>
        <v>2775</v>
      </c>
      <c r="H86" s="31">
        <f>SUM(H82:H85)</f>
        <v>124875</v>
      </c>
    </row>
    <row r="87" spans="2:8" ht="12.75">
      <c r="B87" s="28" t="s">
        <v>176</v>
      </c>
      <c r="C87" s="6"/>
      <c r="D87" s="6"/>
      <c r="E87" s="31"/>
      <c r="F87" s="31"/>
      <c r="G87" s="31"/>
      <c r="H87" s="31"/>
    </row>
    <row r="88" spans="2:8" ht="24.75">
      <c r="B88" s="28" t="s">
        <v>178</v>
      </c>
      <c r="C88" s="6" t="s">
        <v>161</v>
      </c>
      <c r="D88" s="8">
        <v>1</v>
      </c>
      <c r="E88" s="31">
        <f>'прайс очистные '!$D$37</f>
        <v>676</v>
      </c>
      <c r="F88" s="31">
        <f aca="true" t="shared" si="6" ref="F88:F93">E88*$G$3</f>
        <v>30420</v>
      </c>
      <c r="G88" s="31">
        <f>'прайс очистные '!F37</f>
        <v>744</v>
      </c>
      <c r="H88" s="31">
        <f aca="true" t="shared" si="7" ref="H88:H93">G88*$G$3</f>
        <v>33480</v>
      </c>
    </row>
    <row r="89" spans="6:8" ht="12.75">
      <c r="F89" s="43"/>
      <c r="G89" s="44"/>
      <c r="H89" s="43"/>
    </row>
    <row r="90" spans="1:8" ht="12.75" customHeight="1">
      <c r="A90" s="37" t="s">
        <v>167</v>
      </c>
      <c r="B90" s="38" t="s">
        <v>168</v>
      </c>
      <c r="C90" s="6" t="s">
        <v>161</v>
      </c>
      <c r="D90" s="8">
        <v>1</v>
      </c>
      <c r="E90" s="31">
        <f>'прайс очистные '!$D$16</f>
        <v>1628</v>
      </c>
      <c r="F90" s="31">
        <f t="shared" si="6"/>
        <v>73260</v>
      </c>
      <c r="G90" s="31">
        <f>'прайс очистные '!$F$16</f>
        <v>1791</v>
      </c>
      <c r="H90" s="31">
        <f t="shared" si="7"/>
        <v>80595</v>
      </c>
    </row>
    <row r="91" spans="1:8" ht="12.75">
      <c r="A91" s="37"/>
      <c r="B91" s="28" t="s">
        <v>125</v>
      </c>
      <c r="C91" s="6" t="s">
        <v>161</v>
      </c>
      <c r="D91" s="8">
        <v>1</v>
      </c>
      <c r="E91" s="31">
        <f>'прайс очистные '!$D$40</f>
        <v>75</v>
      </c>
      <c r="F91" s="31">
        <f t="shared" si="6"/>
        <v>3375</v>
      </c>
      <c r="G91" s="31">
        <f>'прайс очистные '!$F$40</f>
        <v>83</v>
      </c>
      <c r="H91" s="31">
        <f t="shared" si="7"/>
        <v>3735</v>
      </c>
    </row>
    <row r="92" spans="1:8" ht="12.75">
      <c r="A92" s="37"/>
      <c r="B92" s="38" t="s">
        <v>149</v>
      </c>
      <c r="C92" s="6" t="s">
        <v>161</v>
      </c>
      <c r="D92" s="8">
        <v>30</v>
      </c>
      <c r="E92" s="31">
        <f>'прайс очистные '!$D$62*D92</f>
        <v>1650</v>
      </c>
      <c r="F92" s="31">
        <f t="shared" si="6"/>
        <v>74250</v>
      </c>
      <c r="G92" s="31">
        <f>'прайс очистные '!$F$62*D92</f>
        <v>1830</v>
      </c>
      <c r="H92" s="31">
        <f t="shared" si="7"/>
        <v>82350</v>
      </c>
    </row>
    <row r="93" spans="1:8" ht="27" customHeight="1">
      <c r="A93" s="37"/>
      <c r="B93" s="38" t="s">
        <v>180</v>
      </c>
      <c r="C93" s="6" t="s">
        <v>161</v>
      </c>
      <c r="D93" s="8">
        <v>4</v>
      </c>
      <c r="E93" s="31">
        <f>'прайс очистные '!$D$63*D93</f>
        <v>112</v>
      </c>
      <c r="F93" s="31">
        <f t="shared" si="6"/>
        <v>5040</v>
      </c>
      <c r="G93" s="31">
        <f>'прайс очистные '!$F$63*D93</f>
        <v>124</v>
      </c>
      <c r="H93" s="31">
        <f t="shared" si="7"/>
        <v>5580</v>
      </c>
    </row>
    <row r="94" spans="3:8" ht="12.75">
      <c r="C94" s="6" t="s">
        <v>164</v>
      </c>
      <c r="D94" s="6"/>
      <c r="E94" s="31">
        <f>SUM(E90:E93)</f>
        <v>3465</v>
      </c>
      <c r="F94" s="31">
        <f>SUM(F90:F93)</f>
        <v>155925</v>
      </c>
      <c r="G94" s="31">
        <f>SUM(G90:G93)</f>
        <v>3828</v>
      </c>
      <c r="H94" s="31">
        <f>SUM(H90:H93)</f>
        <v>172260</v>
      </c>
    </row>
    <row r="95" spans="2:8" ht="12.75">
      <c r="B95" s="28" t="s">
        <v>176</v>
      </c>
      <c r="C95" s="6"/>
      <c r="D95" s="6"/>
      <c r="E95" s="31"/>
      <c r="F95" s="31"/>
      <c r="G95" s="31"/>
      <c r="H95" s="31"/>
    </row>
    <row r="96" spans="2:8" ht="24.75">
      <c r="B96" s="28" t="s">
        <v>123</v>
      </c>
      <c r="C96" s="6" t="s">
        <v>161</v>
      </c>
      <c r="D96" s="8">
        <v>1</v>
      </c>
      <c r="E96" s="31">
        <f>'прайс очистные '!$D$38</f>
        <v>763</v>
      </c>
      <c r="F96" s="31">
        <f>E96*$G$3</f>
        <v>34335</v>
      </c>
      <c r="G96" s="31">
        <f>'прайс очистные '!F38</f>
        <v>839</v>
      </c>
      <c r="H96" s="31">
        <f>G96*$G$3</f>
        <v>37755</v>
      </c>
    </row>
    <row r="97" spans="6:8" ht="12.75">
      <c r="F97" s="31"/>
      <c r="H97" s="31"/>
    </row>
    <row r="98" spans="1:8" ht="12.75" customHeight="1">
      <c r="A98" s="37" t="s">
        <v>170</v>
      </c>
      <c r="B98" s="38" t="s">
        <v>171</v>
      </c>
      <c r="C98" s="6" t="s">
        <v>161</v>
      </c>
      <c r="D98" s="8">
        <v>1</v>
      </c>
      <c r="E98" s="31">
        <f>'прайс очистные '!$D$17</f>
        <v>3493</v>
      </c>
      <c r="F98" s="31">
        <f>E98*$G$3</f>
        <v>157185</v>
      </c>
      <c r="G98" s="31">
        <f>'прайс очистные '!$F$17</f>
        <v>3842</v>
      </c>
      <c r="H98" s="31">
        <f>G98*$G$3</f>
        <v>172890</v>
      </c>
    </row>
    <row r="99" spans="1:8" ht="12.75">
      <c r="A99" s="37"/>
      <c r="B99" s="28" t="s">
        <v>125</v>
      </c>
      <c r="C99" s="6" t="s">
        <v>161</v>
      </c>
      <c r="D99" s="8">
        <v>1</v>
      </c>
      <c r="E99" s="31">
        <f>'прайс очистные '!$D$40</f>
        <v>75</v>
      </c>
      <c r="F99" s="31">
        <f>E99*$G$3</f>
        <v>3375</v>
      </c>
      <c r="G99" s="31">
        <f>'прайс очистные '!$F$40</f>
        <v>83</v>
      </c>
      <c r="H99" s="31">
        <f>G99*$G$3</f>
        <v>3735</v>
      </c>
    </row>
    <row r="100" spans="1:8" ht="12.75">
      <c r="A100" s="37"/>
      <c r="B100" s="38" t="s">
        <v>149</v>
      </c>
      <c r="C100" s="6" t="s">
        <v>161</v>
      </c>
      <c r="D100" s="8">
        <v>38</v>
      </c>
      <c r="E100" s="31">
        <f>'прайс очистные '!$D$62*D100</f>
        <v>2090</v>
      </c>
      <c r="F100" s="31">
        <f>E100*$G$3</f>
        <v>94050</v>
      </c>
      <c r="G100" s="31">
        <f>'прайс очистные '!$F$62*D100</f>
        <v>2318</v>
      </c>
      <c r="H100" s="31">
        <f>G100*$G$3</f>
        <v>104310</v>
      </c>
    </row>
    <row r="101" spans="1:8" ht="23.25" customHeight="1">
      <c r="A101" s="37"/>
      <c r="B101" s="38" t="s">
        <v>180</v>
      </c>
      <c r="C101" s="6" t="s">
        <v>161</v>
      </c>
      <c r="D101" s="8">
        <v>4</v>
      </c>
      <c r="E101" s="31">
        <f>'прайс очистные '!$D$63*D101</f>
        <v>112</v>
      </c>
      <c r="F101" s="31">
        <f>E101*$G$3</f>
        <v>5040</v>
      </c>
      <c r="G101" s="31">
        <f>'прайс очистные '!$F$63*D101</f>
        <v>124</v>
      </c>
      <c r="H101" s="31">
        <f>G101*$G$3</f>
        <v>5580</v>
      </c>
    </row>
    <row r="102" spans="3:8" ht="12.75">
      <c r="C102" s="6" t="s">
        <v>164</v>
      </c>
      <c r="D102" s="6"/>
      <c r="E102" s="31">
        <f>SUM(E98:E101)</f>
        <v>5770</v>
      </c>
      <c r="F102" s="31">
        <f>SUM(F98:F101)</f>
        <v>259650</v>
      </c>
      <c r="G102" s="31">
        <f>SUM(G98:G101)</f>
        <v>6367</v>
      </c>
      <c r="H102" s="31">
        <f>SUM(H98:H101)</f>
        <v>286515</v>
      </c>
    </row>
    <row r="103" spans="2:8" ht="12.75">
      <c r="B103" s="28" t="s">
        <v>176</v>
      </c>
      <c r="C103" s="6"/>
      <c r="D103" s="6"/>
      <c r="E103" s="31"/>
      <c r="F103" s="31"/>
      <c r="G103" s="31"/>
      <c r="H103" s="31"/>
    </row>
    <row r="104" spans="2:8" ht="24.75">
      <c r="B104" s="28" t="s">
        <v>123</v>
      </c>
      <c r="C104" s="6" t="s">
        <v>161</v>
      </c>
      <c r="D104" s="8">
        <v>1</v>
      </c>
      <c r="E104" s="31">
        <f>'прайс очистные '!$D$38</f>
        <v>763</v>
      </c>
      <c r="F104" s="31">
        <f>E104*$G$3</f>
        <v>34335</v>
      </c>
      <c r="G104" s="31">
        <f>'прайс очистные '!F38</f>
        <v>839</v>
      </c>
      <c r="H104" s="31">
        <f>G104*$G$3</f>
        <v>37755</v>
      </c>
    </row>
  </sheetData>
  <mergeCells count="34">
    <mergeCell ref="B1:H1"/>
    <mergeCell ref="E3:F3"/>
    <mergeCell ref="E4:F4"/>
    <mergeCell ref="G4:H4"/>
    <mergeCell ref="A7:A9"/>
    <mergeCell ref="C10:D10"/>
    <mergeCell ref="A12:A14"/>
    <mergeCell ref="C15:D15"/>
    <mergeCell ref="A17:A19"/>
    <mergeCell ref="C20:D20"/>
    <mergeCell ref="A22:A24"/>
    <mergeCell ref="C25:D25"/>
    <mergeCell ref="B27:H27"/>
    <mergeCell ref="E29:F29"/>
    <mergeCell ref="G29:H29"/>
    <mergeCell ref="A32:A36"/>
    <mergeCell ref="C37:D37"/>
    <mergeCell ref="A42:A46"/>
    <mergeCell ref="C47:D47"/>
    <mergeCell ref="A51:A55"/>
    <mergeCell ref="C56:D56"/>
    <mergeCell ref="A60:A64"/>
    <mergeCell ref="C65:D65"/>
    <mergeCell ref="B69:H69"/>
    <mergeCell ref="E71:F71"/>
    <mergeCell ref="G71:H71"/>
    <mergeCell ref="A74:A77"/>
    <mergeCell ref="C78:D78"/>
    <mergeCell ref="A82:A85"/>
    <mergeCell ref="C86:D86"/>
    <mergeCell ref="A90:A93"/>
    <mergeCell ref="C94:D94"/>
    <mergeCell ref="A98:A101"/>
    <mergeCell ref="C102:D102"/>
  </mergeCells>
  <printOptions/>
  <pageMargins left="0.3902777777777778" right="0.20972222222222223" top="0.5298611111111111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A4" sqref="A4"/>
    </sheetView>
  </sheetViews>
  <sheetFormatPr defaultColWidth="9.00390625" defaultRowHeight="12.75"/>
  <cols>
    <col min="1" max="1" width="44.25390625" style="0" customWidth="1"/>
    <col min="2" max="2" width="7.375" style="0" customWidth="1"/>
    <col min="3" max="4" width="5.875" style="0" customWidth="1"/>
    <col min="5" max="6" width="5.75390625" style="0" customWidth="1"/>
    <col min="7" max="7" width="5.375" style="0" customWidth="1"/>
    <col min="8" max="8" width="6.00390625" style="0" customWidth="1"/>
    <col min="9" max="9" width="8.75390625" style="0" customWidth="1"/>
    <col min="10" max="10" width="8.125" style="0" customWidth="1"/>
    <col min="11" max="11" width="6.375" style="0" customWidth="1"/>
    <col min="12" max="14" width="10.125" style="0" customWidth="1"/>
    <col min="15" max="16" width="8.375" style="0" customWidth="1"/>
    <col min="17" max="17" width="8.125" style="0" customWidth="1"/>
    <col min="18" max="20" width="8.25390625" style="0" customWidth="1"/>
    <col min="21" max="22" width="8.375" style="0" customWidth="1"/>
    <col min="23" max="23" width="8.125" style="0" customWidth="1"/>
    <col min="24" max="24" width="10.625" style="0" customWidth="1"/>
  </cols>
  <sheetData>
    <row r="1" spans="2:10" ht="22.5">
      <c r="B1" s="45" t="s">
        <v>181</v>
      </c>
      <c r="J1" s="45" t="s">
        <v>0</v>
      </c>
    </row>
    <row r="2" spans="2:5" ht="12.75">
      <c r="B2" s="46" t="s">
        <v>2</v>
      </c>
      <c r="C2" s="46"/>
      <c r="D2" s="46"/>
      <c r="E2">
        <v>44</v>
      </c>
    </row>
    <row r="3" ht="12.75">
      <c r="B3" t="s">
        <v>182</v>
      </c>
    </row>
    <row r="4" spans="1:26" ht="13.5" customHeight="1">
      <c r="A4" s="5" t="s">
        <v>183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99" customHeight="1">
      <c r="A5" s="5"/>
      <c r="B5" s="5"/>
      <c r="C5" s="6" t="s">
        <v>184</v>
      </c>
      <c r="D5" s="6"/>
      <c r="E5" s="6" t="s">
        <v>185</v>
      </c>
      <c r="F5" s="6"/>
      <c r="G5" s="6" t="s">
        <v>186</v>
      </c>
      <c r="H5" s="6"/>
      <c r="I5" s="18" t="s">
        <v>187</v>
      </c>
      <c r="J5" s="18"/>
      <c r="K5" s="18" t="s">
        <v>188</v>
      </c>
      <c r="L5" s="18"/>
      <c r="M5" s="18" t="s">
        <v>189</v>
      </c>
      <c r="N5" s="18"/>
      <c r="O5" s="18" t="s">
        <v>190</v>
      </c>
      <c r="P5" s="18"/>
      <c r="Q5" s="18" t="s">
        <v>191</v>
      </c>
      <c r="R5" s="18"/>
      <c r="S5" s="18" t="s">
        <v>192</v>
      </c>
      <c r="T5" s="18"/>
      <c r="U5" s="18" t="s">
        <v>193</v>
      </c>
      <c r="V5" s="18"/>
      <c r="W5" s="18" t="s">
        <v>194</v>
      </c>
      <c r="X5" s="18"/>
      <c r="Y5" s="18" t="s">
        <v>195</v>
      </c>
      <c r="Z5" s="18"/>
    </row>
    <row r="6" spans="1:26" ht="12.75">
      <c r="A6" s="5"/>
      <c r="B6" s="5"/>
      <c r="C6" s="6" t="s">
        <v>181</v>
      </c>
      <c r="D6" s="6" t="s">
        <v>9</v>
      </c>
      <c r="E6" s="6" t="s">
        <v>8</v>
      </c>
      <c r="F6" s="6" t="s">
        <v>9</v>
      </c>
      <c r="G6" s="6" t="s">
        <v>8</v>
      </c>
      <c r="H6" s="6" t="s">
        <v>9</v>
      </c>
      <c r="I6" s="6" t="s">
        <v>8</v>
      </c>
      <c r="J6" s="6" t="s">
        <v>9</v>
      </c>
      <c r="K6" s="6" t="s">
        <v>8</v>
      </c>
      <c r="L6" s="6" t="s">
        <v>9</v>
      </c>
      <c r="M6" s="6" t="s">
        <v>8</v>
      </c>
      <c r="N6" s="6" t="s">
        <v>9</v>
      </c>
      <c r="O6" s="6" t="s">
        <v>8</v>
      </c>
      <c r="P6" s="6" t="s">
        <v>9</v>
      </c>
      <c r="Q6" s="6" t="s">
        <v>8</v>
      </c>
      <c r="R6" s="6" t="s">
        <v>9</v>
      </c>
      <c r="S6" s="6" t="s">
        <v>8</v>
      </c>
      <c r="T6" s="6" t="s">
        <v>9</v>
      </c>
      <c r="U6" s="6" t="s">
        <v>8</v>
      </c>
      <c r="V6" s="6" t="s">
        <v>9</v>
      </c>
      <c r="W6" s="6" t="s">
        <v>8</v>
      </c>
      <c r="X6" s="6" t="s">
        <v>9</v>
      </c>
      <c r="Y6" s="6" t="s">
        <v>8</v>
      </c>
      <c r="Z6" s="6" t="s">
        <v>9</v>
      </c>
    </row>
    <row r="7" spans="1:26" ht="14.25">
      <c r="A7" s="47" t="s">
        <v>196</v>
      </c>
      <c r="B7" s="48" t="s">
        <v>197</v>
      </c>
      <c r="C7" s="49">
        <f>I7*1.35</f>
        <v>351.02025000000003</v>
      </c>
      <c r="D7" s="50">
        <f>$E$2*C7</f>
        <v>15444.891000000001</v>
      </c>
      <c r="E7" s="49">
        <f>I7*1.1</f>
        <v>286.0165</v>
      </c>
      <c r="F7" s="50">
        <f>$E$2*E7</f>
        <v>12584.726</v>
      </c>
      <c r="G7" s="49">
        <f>I7*1.05</f>
        <v>273.01575</v>
      </c>
      <c r="H7" s="50">
        <f>$E$2*G7</f>
        <v>12012.693000000001</v>
      </c>
      <c r="I7" s="49">
        <v>260.015</v>
      </c>
      <c r="J7" s="50">
        <f>$E$2*I7</f>
        <v>11440.66</v>
      </c>
      <c r="K7" s="49">
        <f>I7*1.1</f>
        <v>286.0165</v>
      </c>
      <c r="L7" s="50">
        <f>$E$2*K7</f>
        <v>12584.726</v>
      </c>
      <c r="M7" s="49">
        <f>K7*1.1</f>
        <v>314.61815</v>
      </c>
      <c r="N7" s="50">
        <f>$E$2*M7</f>
        <v>13843.1986</v>
      </c>
      <c r="O7" s="49">
        <f>I7/1.03</f>
        <v>252.4417475728155</v>
      </c>
      <c r="P7" s="50">
        <f>$E$2*O7</f>
        <v>11107.436893203881</v>
      </c>
      <c r="Q7" s="49">
        <f>K7/1.03</f>
        <v>277.68592233009707</v>
      </c>
      <c r="R7" s="50">
        <f>Q7*$E$2</f>
        <v>12218.180582524272</v>
      </c>
      <c r="S7" s="49">
        <f>M7/1.03</f>
        <v>305.4545145631068</v>
      </c>
      <c r="T7" s="50">
        <f>S7*$E$2</f>
        <v>13439.9986407767</v>
      </c>
      <c r="U7" s="49">
        <f>I7/1.05</f>
        <v>247.6333333333333</v>
      </c>
      <c r="V7" s="50">
        <f>U7*$E$2</f>
        <v>10895.866666666665</v>
      </c>
      <c r="W7" s="49">
        <f>K7/1.05</f>
        <v>272.39666666666665</v>
      </c>
      <c r="X7" s="50">
        <f>W7*$E$2</f>
        <v>11985.453333333333</v>
      </c>
      <c r="Y7" s="49">
        <f>M7/1.05</f>
        <v>299.6363333333333</v>
      </c>
      <c r="Z7" s="50">
        <f>Y7*$E$2</f>
        <v>13183.998666666666</v>
      </c>
    </row>
    <row r="8" spans="1:26" ht="25.5" customHeight="1">
      <c r="A8" s="51" t="s">
        <v>198</v>
      </c>
      <c r="B8" s="4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49"/>
      <c r="V8" s="50"/>
      <c r="W8" s="49"/>
      <c r="X8" s="50"/>
      <c r="Y8" s="49"/>
      <c r="Z8" s="50"/>
    </row>
    <row r="9" spans="1:26" ht="14.25">
      <c r="A9" s="47" t="s">
        <v>199</v>
      </c>
      <c r="B9" s="48" t="s">
        <v>197</v>
      </c>
      <c r="C9" s="49">
        <f>I9*1.35</f>
        <v>403.65000000000003</v>
      </c>
      <c r="D9" s="50">
        <f>$E$2*C9</f>
        <v>17760.600000000002</v>
      </c>
      <c r="E9" s="49">
        <f>I9*1.1</f>
        <v>328.90000000000003</v>
      </c>
      <c r="F9" s="50">
        <f>$E$2*E9</f>
        <v>14471.600000000002</v>
      </c>
      <c r="G9" s="49">
        <f>I9*1.05</f>
        <v>313.95</v>
      </c>
      <c r="H9" s="50">
        <f>$E$2*G9</f>
        <v>13813.8</v>
      </c>
      <c r="I9" s="49">
        <v>299</v>
      </c>
      <c r="J9" s="50">
        <f>$E$2*I9</f>
        <v>13156</v>
      </c>
      <c r="K9" s="49">
        <f>I9*1.1</f>
        <v>328.90000000000003</v>
      </c>
      <c r="L9" s="50">
        <f>$E$2*K9</f>
        <v>14471.600000000002</v>
      </c>
      <c r="M9" s="49">
        <f>K9*1.1</f>
        <v>361.7900000000001</v>
      </c>
      <c r="N9" s="50">
        <f>$E$2*M9</f>
        <v>15918.760000000004</v>
      </c>
      <c r="O9" s="49">
        <f>I9/1.03</f>
        <v>290.2912621359223</v>
      </c>
      <c r="P9" s="50">
        <f>$E$2*O9</f>
        <v>12772.815533980582</v>
      </c>
      <c r="Q9" s="49">
        <f>K9/1.03</f>
        <v>319.3203883495146</v>
      </c>
      <c r="R9" s="50">
        <f>Q9*$E$2</f>
        <v>14050.097087378643</v>
      </c>
      <c r="S9" s="49">
        <f>M9/1.03</f>
        <v>351.25242718446606</v>
      </c>
      <c r="T9" s="50">
        <f>S9*$E$2</f>
        <v>15455.106796116506</v>
      </c>
      <c r="U9" s="49">
        <f>I9/1.05</f>
        <v>284.76190476190476</v>
      </c>
      <c r="V9" s="50">
        <f>U9*$E$2</f>
        <v>12529.52380952381</v>
      </c>
      <c r="W9" s="49">
        <f>K9/1.05</f>
        <v>313.23809523809524</v>
      </c>
      <c r="X9" s="50">
        <f>W9*$E$2</f>
        <v>13782.47619047619</v>
      </c>
      <c r="Y9" s="49">
        <f>M9/1.05</f>
        <v>344.5619047619048</v>
      </c>
      <c r="Z9" s="50">
        <f>Y9*$E$2</f>
        <v>15160.723809523812</v>
      </c>
    </row>
    <row r="10" spans="1:26" ht="23.25">
      <c r="A10" s="51" t="s">
        <v>200</v>
      </c>
      <c r="B10" s="4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  <c r="Y10" s="49"/>
      <c r="Z10" s="50"/>
    </row>
    <row r="11" spans="1:26" ht="14.25">
      <c r="A11" s="47" t="s">
        <v>201</v>
      </c>
      <c r="B11" s="48" t="s">
        <v>197</v>
      </c>
      <c r="C11" s="49">
        <f>I11*1.35</f>
        <v>390.15000000000003</v>
      </c>
      <c r="D11" s="50">
        <f>$E$2*C11</f>
        <v>17166.600000000002</v>
      </c>
      <c r="E11" s="49">
        <f>I11*1.1</f>
        <v>317.90000000000003</v>
      </c>
      <c r="F11" s="50">
        <f>$E$2*E11</f>
        <v>13987.600000000002</v>
      </c>
      <c r="G11" s="49">
        <f>I11*1.05</f>
        <v>303.45</v>
      </c>
      <c r="H11" s="50">
        <f>$E$2*G11</f>
        <v>13351.8</v>
      </c>
      <c r="I11" s="49">
        <v>289</v>
      </c>
      <c r="J11" s="50">
        <f>$E$2*I11</f>
        <v>12716</v>
      </c>
      <c r="K11" s="49">
        <f>I11*1.1</f>
        <v>317.90000000000003</v>
      </c>
      <c r="L11" s="50">
        <f>$E$2*K11</f>
        <v>13987.600000000002</v>
      </c>
      <c r="M11" s="49">
        <f>K11*1.1</f>
        <v>349.69000000000005</v>
      </c>
      <c r="N11" s="50">
        <f>$E$2*M11</f>
        <v>15386.360000000002</v>
      </c>
      <c r="O11" s="49">
        <f>I11/1.03</f>
        <v>280.58252427184465</v>
      </c>
      <c r="P11" s="50">
        <f>$E$2*O11</f>
        <v>12345.631067961165</v>
      </c>
      <c r="Q11" s="49">
        <f>K11/1.03</f>
        <v>308.6407766990292</v>
      </c>
      <c r="R11" s="50">
        <f>Q11*$E$2</f>
        <v>13580.194174757284</v>
      </c>
      <c r="S11" s="49">
        <f>M11/1.03</f>
        <v>339.50485436893206</v>
      </c>
      <c r="T11" s="50">
        <f>S11*$E$2</f>
        <v>14938.21359223301</v>
      </c>
      <c r="U11" s="49">
        <f>I11/1.05</f>
        <v>275.23809523809524</v>
      </c>
      <c r="V11" s="50">
        <f>U11*$E$2</f>
        <v>12110.47619047619</v>
      </c>
      <c r="W11" s="49">
        <f>K11/1.05</f>
        <v>302.76190476190476</v>
      </c>
      <c r="X11" s="50">
        <f>W11*$E$2</f>
        <v>13321.52380952381</v>
      </c>
      <c r="Y11" s="49">
        <f>M11/1.05</f>
        <v>333.03809523809525</v>
      </c>
      <c r="Z11" s="50">
        <f>Y11*$E$2</f>
        <v>14653.676190476192</v>
      </c>
    </row>
    <row r="12" spans="1:26" ht="23.25">
      <c r="A12" s="51" t="s">
        <v>202</v>
      </c>
      <c r="B12" s="48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  <c r="Y12" s="49"/>
      <c r="Z12" s="50"/>
    </row>
    <row r="13" spans="1:26" ht="14.25">
      <c r="A13" s="47" t="s">
        <v>203</v>
      </c>
      <c r="B13" s="48" t="s">
        <v>197</v>
      </c>
      <c r="C13" s="49">
        <f>I13*1.35</f>
        <v>297</v>
      </c>
      <c r="D13" s="50">
        <f>$E$2*C13</f>
        <v>13068</v>
      </c>
      <c r="E13" s="49">
        <f>I13*1.1</f>
        <v>242.00000000000003</v>
      </c>
      <c r="F13" s="50">
        <f>$E$2*E13</f>
        <v>10648.000000000002</v>
      </c>
      <c r="G13" s="49">
        <f>I13*1.05</f>
        <v>231</v>
      </c>
      <c r="H13" s="50">
        <f>$E$2*G13</f>
        <v>10164</v>
      </c>
      <c r="I13" s="49">
        <v>220</v>
      </c>
      <c r="J13" s="50">
        <f>$E$2*I13</f>
        <v>9680</v>
      </c>
      <c r="K13" s="49">
        <f>I13*1.1</f>
        <v>242.00000000000003</v>
      </c>
      <c r="L13" s="50">
        <f>$E$2*K13</f>
        <v>10648.000000000002</v>
      </c>
      <c r="M13" s="49">
        <f>K13*1.1</f>
        <v>266.20000000000005</v>
      </c>
      <c r="N13" s="50">
        <f>$E$2*M13</f>
        <v>11712.800000000003</v>
      </c>
      <c r="O13" s="49">
        <f>I13/1.03</f>
        <v>213.59223300970874</v>
      </c>
      <c r="P13" s="50">
        <f>$E$2*O13</f>
        <v>9398.058252427185</v>
      </c>
      <c r="Q13" s="49">
        <f>K13/1.03</f>
        <v>234.95145631067965</v>
      </c>
      <c r="R13" s="50">
        <f>Q13*$E$2</f>
        <v>10337.864077669905</v>
      </c>
      <c r="S13" s="49">
        <f>M13/1.03</f>
        <v>258.4466019417476</v>
      </c>
      <c r="T13" s="50">
        <f>S13*$E$2</f>
        <v>11371.650485436894</v>
      </c>
      <c r="U13" s="49">
        <f>I13/1.05</f>
        <v>209.52380952380952</v>
      </c>
      <c r="V13" s="50">
        <f>U13*$E$2</f>
        <v>9219.047619047618</v>
      </c>
      <c r="W13" s="49">
        <f>K13/1.05</f>
        <v>230.47619047619048</v>
      </c>
      <c r="X13" s="50">
        <f>W13*$E$2</f>
        <v>10140.952380952382</v>
      </c>
      <c r="Y13" s="49">
        <f>M13/1.05</f>
        <v>253.52380952380955</v>
      </c>
      <c r="Z13" s="50">
        <f>Y13*$E$2</f>
        <v>11155.04761904762</v>
      </c>
    </row>
    <row r="14" spans="1:26" ht="23.25">
      <c r="A14" s="51" t="s">
        <v>204</v>
      </c>
      <c r="B14" s="4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  <c r="Y14" s="49"/>
      <c r="Z14" s="50"/>
    </row>
    <row r="15" spans="1:26" ht="14.25">
      <c r="A15" s="47" t="s">
        <v>205</v>
      </c>
      <c r="B15" s="48" t="s">
        <v>197</v>
      </c>
      <c r="C15" s="49">
        <f>I15*1.35</f>
        <v>364.5</v>
      </c>
      <c r="D15" s="50">
        <f>$E$2*C15</f>
        <v>16038</v>
      </c>
      <c r="E15" s="49">
        <f>I15*1.1</f>
        <v>297</v>
      </c>
      <c r="F15" s="50">
        <f>$E$2*E15</f>
        <v>13068</v>
      </c>
      <c r="G15" s="49">
        <f>I15*1.05</f>
        <v>283.5</v>
      </c>
      <c r="H15" s="50">
        <f>$E$2*G15</f>
        <v>12474</v>
      </c>
      <c r="I15" s="49">
        <v>270</v>
      </c>
      <c r="J15" s="50">
        <f>$E$2*I15</f>
        <v>11880</v>
      </c>
      <c r="K15" s="49">
        <f>I15*1.1</f>
        <v>297</v>
      </c>
      <c r="L15" s="50">
        <f>$E$2*K15</f>
        <v>13068</v>
      </c>
      <c r="M15" s="49">
        <f>K15*1.1</f>
        <v>326.70000000000005</v>
      </c>
      <c r="N15" s="50">
        <f>$E$2*M15</f>
        <v>14374.800000000003</v>
      </c>
      <c r="O15" s="49">
        <f>I15/1.03</f>
        <v>262.13592233009706</v>
      </c>
      <c r="P15" s="50">
        <f>$E$2*O15</f>
        <v>11533.980582524271</v>
      </c>
      <c r="Q15" s="49">
        <f>K15/1.03</f>
        <v>288.34951456310677</v>
      </c>
      <c r="R15" s="50">
        <f>Q15*$E$2</f>
        <v>12687.378640776698</v>
      </c>
      <c r="S15" s="49">
        <f>M15/1.03</f>
        <v>317.1844660194175</v>
      </c>
      <c r="T15" s="50">
        <f>S15*$E$2</f>
        <v>13956.116504854372</v>
      </c>
      <c r="U15" s="49">
        <f>I15/1.05</f>
        <v>257.1428571428571</v>
      </c>
      <c r="V15" s="50">
        <f>U15*$E$2</f>
        <v>11314.285714285714</v>
      </c>
      <c r="W15" s="49">
        <f>K15/1.05</f>
        <v>282.85714285714283</v>
      </c>
      <c r="X15" s="50">
        <f>W15*$E$2</f>
        <v>12445.714285714284</v>
      </c>
      <c r="Y15" s="49">
        <f>M15/1.05</f>
        <v>311.14285714285717</v>
      </c>
      <c r="Z15" s="50">
        <f>Y15*$E$2</f>
        <v>13690.285714285716</v>
      </c>
    </row>
    <row r="16" spans="1:26" ht="23.25">
      <c r="A16" s="51" t="s">
        <v>206</v>
      </c>
      <c r="B16" s="4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  <c r="Y16" s="49"/>
      <c r="Z16" s="50"/>
    </row>
    <row r="17" spans="1:26" ht="14.25">
      <c r="A17" s="47" t="s">
        <v>207</v>
      </c>
      <c r="B17" s="48" t="s">
        <v>197</v>
      </c>
      <c r="C17" s="49">
        <f>I17*1.35</f>
        <v>351</v>
      </c>
      <c r="D17" s="50">
        <f>$E$2*C17</f>
        <v>15444</v>
      </c>
      <c r="E17" s="49">
        <f>I17*1.1</f>
        <v>286</v>
      </c>
      <c r="F17" s="50">
        <f>$E$2*E17</f>
        <v>12584</v>
      </c>
      <c r="G17" s="49">
        <f>I17*1.05</f>
        <v>273</v>
      </c>
      <c r="H17" s="50">
        <f>$E$2*G17</f>
        <v>12012</v>
      </c>
      <c r="I17" s="49">
        <v>260</v>
      </c>
      <c r="J17" s="50">
        <f>$E$2*I17</f>
        <v>11440</v>
      </c>
      <c r="K17" s="49">
        <f>I17*1.1</f>
        <v>286</v>
      </c>
      <c r="L17" s="50">
        <f>$E$2*K17</f>
        <v>12584</v>
      </c>
      <c r="M17" s="49">
        <f>K17*1.1</f>
        <v>314.6</v>
      </c>
      <c r="N17" s="50">
        <f>$E$2*M17</f>
        <v>13842.400000000001</v>
      </c>
      <c r="O17" s="49">
        <f>I17/1.03</f>
        <v>252.4271844660194</v>
      </c>
      <c r="P17" s="50">
        <f>$E$2*O17</f>
        <v>11106.796116504855</v>
      </c>
      <c r="Q17" s="49">
        <f>K17/1.03</f>
        <v>277.66990291262135</v>
      </c>
      <c r="R17" s="50">
        <f>Q17*$E$2</f>
        <v>12217.47572815534</v>
      </c>
      <c r="S17" s="49">
        <f>M17/1.03</f>
        <v>305.4368932038835</v>
      </c>
      <c r="T17" s="50">
        <f>S17*$E$2</f>
        <v>13439.223300970876</v>
      </c>
      <c r="U17" s="49">
        <f>I17/1.05</f>
        <v>247.61904761904762</v>
      </c>
      <c r="V17" s="50">
        <f>U17*$E$2</f>
        <v>10895.238095238095</v>
      </c>
      <c r="W17" s="49">
        <f>K17/1.05</f>
        <v>272.38095238095235</v>
      </c>
      <c r="X17" s="50">
        <f>W17*$E$2</f>
        <v>11984.761904761903</v>
      </c>
      <c r="Y17" s="49">
        <f>M17/1.05</f>
        <v>299.61904761904765</v>
      </c>
      <c r="Z17" s="50">
        <f>Y17*$E$2</f>
        <v>13183.238095238097</v>
      </c>
    </row>
    <row r="18" spans="1:26" ht="23.25">
      <c r="A18" s="51" t="s">
        <v>208</v>
      </c>
      <c r="B18" s="48"/>
      <c r="C18" s="49"/>
      <c r="D18" s="50"/>
      <c r="E18" s="49"/>
      <c r="F18" s="50"/>
      <c r="G18" s="49"/>
      <c r="H18" s="50"/>
      <c r="I18" s="49"/>
      <c r="J18" s="50"/>
      <c r="K18" s="49"/>
      <c r="L18" s="50"/>
      <c r="M18" s="49"/>
      <c r="N18" s="50"/>
      <c r="O18" s="49"/>
      <c r="P18" s="50"/>
      <c r="Q18" s="49"/>
      <c r="R18" s="50"/>
      <c r="S18" s="49"/>
      <c r="T18" s="50"/>
      <c r="U18" s="49"/>
      <c r="V18" s="50"/>
      <c r="W18" s="49"/>
      <c r="X18" s="50"/>
      <c r="Y18" s="49"/>
      <c r="Z18" s="50"/>
    </row>
    <row r="19" spans="1:26" ht="14.25">
      <c r="A19" s="47" t="s">
        <v>209</v>
      </c>
      <c r="B19" s="48" t="s">
        <v>197</v>
      </c>
      <c r="C19" s="49">
        <f>I19*1.35</f>
        <v>286.20000000000005</v>
      </c>
      <c r="D19" s="50">
        <f>$E$2*C19</f>
        <v>12592.800000000003</v>
      </c>
      <c r="E19" s="49">
        <f>I19*1.1</f>
        <v>233.20000000000002</v>
      </c>
      <c r="F19" s="50">
        <f>$E$2*E19</f>
        <v>10260.800000000001</v>
      </c>
      <c r="G19" s="49">
        <f>I19*1.05</f>
        <v>222.60000000000002</v>
      </c>
      <c r="H19" s="50">
        <f>$E$2*G19</f>
        <v>9794.400000000001</v>
      </c>
      <c r="I19" s="49">
        <v>212</v>
      </c>
      <c r="J19" s="50">
        <f>$E$2*I19</f>
        <v>9328</v>
      </c>
      <c r="K19" s="49">
        <f>I19*1.1</f>
        <v>233.20000000000002</v>
      </c>
      <c r="L19" s="50">
        <f>$E$2*K19</f>
        <v>10260.800000000001</v>
      </c>
      <c r="M19" s="49">
        <f>K19*1.1</f>
        <v>256.52000000000004</v>
      </c>
      <c r="N19" s="50">
        <f>$E$2*M19</f>
        <v>11286.880000000001</v>
      </c>
      <c r="O19" s="49">
        <f>I19/1.03</f>
        <v>205.8252427184466</v>
      </c>
      <c r="P19" s="50">
        <f>$E$2*O19</f>
        <v>9056.31067961165</v>
      </c>
      <c r="Q19" s="49">
        <f>K19/1.03</f>
        <v>226.40776699029126</v>
      </c>
      <c r="R19" s="50">
        <f>Q19*$E$2</f>
        <v>9961.941747572815</v>
      </c>
      <c r="S19" s="49">
        <f>M19/1.03</f>
        <v>249.0485436893204</v>
      </c>
      <c r="T19" s="50">
        <f>S19*$E$2</f>
        <v>10958.135922330099</v>
      </c>
      <c r="U19" s="49">
        <f>I19/1.05</f>
        <v>201.9047619047619</v>
      </c>
      <c r="V19" s="50">
        <f>U19*$E$2</f>
        <v>8883.809523809523</v>
      </c>
      <c r="W19" s="49">
        <f>K19/1.05</f>
        <v>222.0952380952381</v>
      </c>
      <c r="X19" s="50">
        <f>W19*$E$2</f>
        <v>9772.190476190477</v>
      </c>
      <c r="Y19" s="49">
        <f>M19/1.05</f>
        <v>244.30476190476193</v>
      </c>
      <c r="Z19" s="50">
        <f>Y19*$E$2</f>
        <v>10749.409523809525</v>
      </c>
    </row>
    <row r="20" spans="1:26" ht="23.25">
      <c r="A20" s="51" t="s">
        <v>210</v>
      </c>
      <c r="B20" s="48"/>
      <c r="C20" s="49"/>
      <c r="D20" s="50"/>
      <c r="E20" s="49"/>
      <c r="F20" s="50"/>
      <c r="G20" s="49"/>
      <c r="H20" s="50"/>
      <c r="I20" s="49"/>
      <c r="J20" s="50"/>
      <c r="K20" s="49"/>
      <c r="L20" s="50"/>
      <c r="M20" s="49"/>
      <c r="N20" s="50"/>
      <c r="O20" s="49"/>
      <c r="P20" s="50"/>
      <c r="Q20" s="49"/>
      <c r="R20" s="50"/>
      <c r="S20" s="49"/>
      <c r="T20" s="50"/>
      <c r="U20" s="49"/>
      <c r="V20" s="50"/>
      <c r="W20" s="49"/>
      <c r="X20" s="50"/>
      <c r="Y20" s="49"/>
      <c r="Z20" s="50"/>
    </row>
    <row r="21" spans="1:26" ht="14.25">
      <c r="A21" s="47" t="s">
        <v>211</v>
      </c>
      <c r="B21" s="48" t="s">
        <v>197</v>
      </c>
      <c r="C21" s="49">
        <f>I21*1.35</f>
        <v>337.5</v>
      </c>
      <c r="D21" s="50">
        <f>$E$2*C21</f>
        <v>14850</v>
      </c>
      <c r="E21" s="49">
        <f>I21*1.1</f>
        <v>275</v>
      </c>
      <c r="F21" s="50">
        <f>$E$2*E21</f>
        <v>12100</v>
      </c>
      <c r="G21" s="49">
        <f>I21*1.05</f>
        <v>262.5</v>
      </c>
      <c r="H21" s="50">
        <f>$E$2*G21</f>
        <v>11550</v>
      </c>
      <c r="I21" s="49">
        <v>250</v>
      </c>
      <c r="J21" s="50">
        <f>$E$2*I21</f>
        <v>11000</v>
      </c>
      <c r="K21" s="49">
        <f>I21*1.1</f>
        <v>275</v>
      </c>
      <c r="L21" s="50">
        <f>$E$2*K21</f>
        <v>12100</v>
      </c>
      <c r="M21" s="49">
        <f>K21*1.1</f>
        <v>302.5</v>
      </c>
      <c r="N21" s="50">
        <f>$E$2*M21</f>
        <v>13310</v>
      </c>
      <c r="O21" s="49">
        <f>I21/1.03</f>
        <v>242.71844660194174</v>
      </c>
      <c r="P21" s="50">
        <f>$E$2*O21</f>
        <v>10679.611650485436</v>
      </c>
      <c r="Q21" s="49">
        <f>K21/1.03</f>
        <v>266.99029126213594</v>
      </c>
      <c r="R21" s="50">
        <f>Q21*$E$2</f>
        <v>11747.572815533982</v>
      </c>
      <c r="S21" s="49">
        <f>M21/1.03</f>
        <v>293.68932038834953</v>
      </c>
      <c r="T21" s="50">
        <f>S21*$E$2</f>
        <v>12922.330097087379</v>
      </c>
      <c r="U21" s="49">
        <f>I21/1.05</f>
        <v>238.09523809523807</v>
      </c>
      <c r="V21" s="50">
        <f>U21*$E$2</f>
        <v>10476.190476190475</v>
      </c>
      <c r="W21" s="49">
        <f>K21/1.05</f>
        <v>261.90476190476187</v>
      </c>
      <c r="X21" s="50">
        <f>W21*$E$2</f>
        <v>11523.809523809523</v>
      </c>
      <c r="Y21" s="49">
        <f>M21/1.05</f>
        <v>288.0952380952381</v>
      </c>
      <c r="Z21" s="50">
        <f>Y21*$E$2</f>
        <v>12676.190476190475</v>
      </c>
    </row>
    <row r="22" spans="1:26" ht="23.25">
      <c r="A22" s="51" t="s">
        <v>212</v>
      </c>
      <c r="B22" s="48"/>
      <c r="C22" s="49"/>
      <c r="D22" s="50"/>
      <c r="E22" s="49"/>
      <c r="F22" s="50"/>
      <c r="G22" s="49"/>
      <c r="H22" s="50"/>
      <c r="I22" s="49"/>
      <c r="J22" s="50"/>
      <c r="K22" s="49"/>
      <c r="L22" s="50"/>
      <c r="M22" s="49"/>
      <c r="N22" s="50"/>
      <c r="O22" s="49"/>
      <c r="P22" s="50"/>
      <c r="Q22" s="49"/>
      <c r="R22" s="50"/>
      <c r="S22" s="49"/>
      <c r="T22" s="50"/>
      <c r="U22" s="49"/>
      <c r="V22" s="50"/>
      <c r="W22" s="49"/>
      <c r="X22" s="50"/>
      <c r="Y22" s="49"/>
      <c r="Z22" s="50"/>
    </row>
    <row r="23" spans="1:26" ht="14.25">
      <c r="A23" s="47" t="s">
        <v>213</v>
      </c>
      <c r="B23" s="48" t="s">
        <v>197</v>
      </c>
      <c r="C23" s="49">
        <f>I23*1.35</f>
        <v>325.35</v>
      </c>
      <c r="D23" s="50">
        <f>$E$2*C23</f>
        <v>14315.400000000001</v>
      </c>
      <c r="E23" s="49">
        <f>I23*1.1</f>
        <v>265.1</v>
      </c>
      <c r="F23" s="50">
        <f>$E$2*E23</f>
        <v>11664.400000000001</v>
      </c>
      <c r="G23" s="49">
        <f>I23*1.05</f>
        <v>253.05</v>
      </c>
      <c r="H23" s="50">
        <f>$E$2*G23</f>
        <v>11134.2</v>
      </c>
      <c r="I23" s="49">
        <v>241</v>
      </c>
      <c r="J23" s="50">
        <f>$E$2*I23</f>
        <v>10604</v>
      </c>
      <c r="K23" s="49">
        <f>I23*1.1</f>
        <v>265.1</v>
      </c>
      <c r="L23" s="50">
        <f>$E$2*K23</f>
        <v>11664.400000000001</v>
      </c>
      <c r="M23" s="49">
        <f>K23*1.1</f>
        <v>291.61000000000007</v>
      </c>
      <c r="N23" s="50">
        <f>$E$2*M23</f>
        <v>12830.840000000004</v>
      </c>
      <c r="O23" s="49">
        <f>I23/1.03</f>
        <v>233.98058252427185</v>
      </c>
      <c r="P23" s="50">
        <f>$E$2*O23</f>
        <v>10295.145631067962</v>
      </c>
      <c r="Q23" s="49">
        <f>K23/1.03</f>
        <v>257.37864077669906</v>
      </c>
      <c r="R23" s="50">
        <f>Q23*$E$2</f>
        <v>11324.660194174758</v>
      </c>
      <c r="S23" s="49">
        <f>M23/1.03</f>
        <v>283.116504854369</v>
      </c>
      <c r="T23" s="50">
        <f>S23*$E$2</f>
        <v>12457.126213592235</v>
      </c>
      <c r="U23" s="49">
        <f>I23/1.05</f>
        <v>229.52380952380952</v>
      </c>
      <c r="V23" s="50">
        <f>U23*$E$2</f>
        <v>10099.047619047618</v>
      </c>
      <c r="W23" s="49">
        <f>K23/1.05</f>
        <v>252.47619047619048</v>
      </c>
      <c r="X23" s="50">
        <f>W23*$E$2</f>
        <v>11108.952380952382</v>
      </c>
      <c r="Y23" s="49">
        <f>M23/1.05</f>
        <v>277.72380952380956</v>
      </c>
      <c r="Z23" s="50">
        <f>Y23*$E$2</f>
        <v>12219.847619047621</v>
      </c>
    </row>
    <row r="24" spans="1:26" ht="23.25">
      <c r="A24" s="51" t="s">
        <v>214</v>
      </c>
      <c r="B24" s="48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</row>
    <row r="25" spans="1:26" ht="16.5" customHeight="1">
      <c r="A25" s="47" t="s">
        <v>215</v>
      </c>
      <c r="B25" s="48" t="s">
        <v>197</v>
      </c>
      <c r="C25" s="49">
        <f>I25*1.35</f>
        <v>311.85</v>
      </c>
      <c r="D25" s="50">
        <f>$E$2*C25</f>
        <v>13721.400000000001</v>
      </c>
      <c r="E25" s="49">
        <v>247</v>
      </c>
      <c r="F25" s="50">
        <f>$E$2*E25</f>
        <v>10868</v>
      </c>
      <c r="G25" s="49">
        <v>235</v>
      </c>
      <c r="H25" s="50">
        <f>$E$2*G25</f>
        <v>10340</v>
      </c>
      <c r="I25" s="49">
        <v>231</v>
      </c>
      <c r="J25" s="50">
        <f>$E$2*I25</f>
        <v>10164</v>
      </c>
      <c r="K25" s="49">
        <f>I25*1.1</f>
        <v>254.10000000000002</v>
      </c>
      <c r="L25" s="50">
        <f>$E$2*K25</f>
        <v>11180.400000000001</v>
      </c>
      <c r="M25" s="49">
        <f>K25*1.1</f>
        <v>279.51000000000005</v>
      </c>
      <c r="N25" s="50">
        <f>$E$2*M25</f>
        <v>12298.440000000002</v>
      </c>
      <c r="O25" s="49">
        <f>I25/1.03</f>
        <v>224.27184466019418</v>
      </c>
      <c r="P25" s="50">
        <f>$E$2*O25</f>
        <v>9867.961165048544</v>
      </c>
      <c r="Q25" s="49">
        <f>K25/1.03</f>
        <v>246.69902912621362</v>
      </c>
      <c r="R25" s="50">
        <f>Q25*$E$2</f>
        <v>10854.757281553399</v>
      </c>
      <c r="S25" s="49">
        <f>M25/1.03</f>
        <v>271.368932038835</v>
      </c>
      <c r="T25" s="50">
        <f>S25*$E$2</f>
        <v>11940.23300970874</v>
      </c>
      <c r="U25" s="49">
        <f>I25/1.05</f>
        <v>220</v>
      </c>
      <c r="V25" s="50">
        <f>U25*$E$2</f>
        <v>9680</v>
      </c>
      <c r="W25" s="49">
        <f>K25/1.05</f>
        <v>242</v>
      </c>
      <c r="X25" s="50">
        <f>W25*$E$2</f>
        <v>10648</v>
      </c>
      <c r="Y25" s="49">
        <f>M25/1.05</f>
        <v>266.20000000000005</v>
      </c>
      <c r="Z25" s="50">
        <f>Y25*$E$2</f>
        <v>11712.800000000003</v>
      </c>
    </row>
    <row r="26" spans="1:26" ht="23.25">
      <c r="A26" s="51" t="s">
        <v>216</v>
      </c>
      <c r="B26" s="48"/>
      <c r="C26" s="49"/>
      <c r="D26" s="50"/>
      <c r="E26" s="49"/>
      <c r="F26" s="50"/>
      <c r="G26" s="49"/>
      <c r="H26" s="50"/>
      <c r="I26" s="49"/>
      <c r="J26" s="50"/>
      <c r="K26" s="49"/>
      <c r="L26" s="50"/>
      <c r="M26" s="49"/>
      <c r="N26" s="50"/>
      <c r="O26" s="49"/>
      <c r="P26" s="50"/>
      <c r="Q26" s="49"/>
      <c r="R26" s="50"/>
      <c r="S26" s="49"/>
      <c r="T26" s="50"/>
      <c r="U26" s="49"/>
      <c r="V26" s="50"/>
      <c r="W26" s="49"/>
      <c r="X26" s="50"/>
      <c r="Y26" s="49"/>
      <c r="Z26" s="50"/>
    </row>
    <row r="27" spans="1:26" ht="14.25">
      <c r="A27" s="47" t="s">
        <v>217</v>
      </c>
      <c r="B27" s="48" t="s">
        <v>197</v>
      </c>
      <c r="C27" s="49">
        <f>I27*1.35</f>
        <v>364.5</v>
      </c>
      <c r="D27" s="50">
        <f>$E$2*C27</f>
        <v>16038</v>
      </c>
      <c r="E27" s="49">
        <v>295</v>
      </c>
      <c r="F27" s="50">
        <f>$E$2*E27</f>
        <v>12980</v>
      </c>
      <c r="G27" s="49">
        <v>281</v>
      </c>
      <c r="H27" s="50">
        <f>$E$2*G27</f>
        <v>12364</v>
      </c>
      <c r="I27" s="49">
        <v>270</v>
      </c>
      <c r="J27" s="50">
        <f>$E$2*I27</f>
        <v>11880</v>
      </c>
      <c r="K27" s="49">
        <f>I27*1.1</f>
        <v>297</v>
      </c>
      <c r="L27" s="50">
        <f>$E$2*K27</f>
        <v>13068</v>
      </c>
      <c r="M27" s="49">
        <f>K27*1.1</f>
        <v>326.70000000000005</v>
      </c>
      <c r="N27" s="50">
        <f>$E$2*M27</f>
        <v>14374.800000000003</v>
      </c>
      <c r="O27" s="49">
        <f>I27/1.03</f>
        <v>262.13592233009706</v>
      </c>
      <c r="P27" s="50">
        <f>$E$2*O27</f>
        <v>11533.980582524271</v>
      </c>
      <c r="Q27" s="49">
        <f>K27/1.03</f>
        <v>288.34951456310677</v>
      </c>
      <c r="R27" s="50">
        <f>Q27*$E$2</f>
        <v>12687.378640776698</v>
      </c>
      <c r="S27" s="49">
        <f>M27/1.03</f>
        <v>317.1844660194175</v>
      </c>
      <c r="T27" s="50">
        <f>S27*$E$2</f>
        <v>13956.116504854372</v>
      </c>
      <c r="U27" s="49">
        <f>I27/1.05</f>
        <v>257.1428571428571</v>
      </c>
      <c r="V27" s="50">
        <f>U27*$E$2</f>
        <v>11314.285714285714</v>
      </c>
      <c r="W27" s="49">
        <f>K27/1.05</f>
        <v>282.85714285714283</v>
      </c>
      <c r="X27" s="50">
        <f>W27*$E$2</f>
        <v>12445.714285714284</v>
      </c>
      <c r="Y27" s="49">
        <f>M27/1.05</f>
        <v>311.14285714285717</v>
      </c>
      <c r="Z27" s="50">
        <f>Y27*$E$2</f>
        <v>13690.285714285716</v>
      </c>
    </row>
    <row r="28" spans="1:26" ht="23.25">
      <c r="A28" s="51" t="s">
        <v>218</v>
      </c>
      <c r="B28" s="48"/>
      <c r="C28" s="49"/>
      <c r="D28" s="50"/>
      <c r="E28" s="49"/>
      <c r="F28" s="50"/>
      <c r="G28" s="49"/>
      <c r="H28" s="50"/>
      <c r="I28" s="49"/>
      <c r="J28" s="50"/>
      <c r="K28" s="49"/>
      <c r="L28" s="50"/>
      <c r="M28" s="49"/>
      <c r="N28" s="50"/>
      <c r="O28" s="49"/>
      <c r="P28" s="50"/>
      <c r="Q28" s="49"/>
      <c r="R28" s="50"/>
      <c r="S28" s="49"/>
      <c r="T28" s="50"/>
      <c r="U28" s="49"/>
      <c r="V28" s="50"/>
      <c r="W28" s="49"/>
      <c r="X28" s="50"/>
      <c r="Y28" s="49"/>
      <c r="Z28" s="50"/>
    </row>
    <row r="29" spans="1:26" ht="14.25">
      <c r="A29" s="47" t="s">
        <v>219</v>
      </c>
      <c r="B29" s="48" t="s">
        <v>197</v>
      </c>
      <c r="C29" s="49">
        <f>I29*1.35</f>
        <v>351</v>
      </c>
      <c r="D29" s="50">
        <f>$E$2*C29</f>
        <v>15444</v>
      </c>
      <c r="E29" s="49">
        <v>299</v>
      </c>
      <c r="F29" s="50">
        <f>$E$2*E29</f>
        <v>13156</v>
      </c>
      <c r="G29" s="49">
        <v>285</v>
      </c>
      <c r="H29" s="50">
        <f>$E$2*G29</f>
        <v>12540</v>
      </c>
      <c r="I29" s="49">
        <v>260</v>
      </c>
      <c r="J29" s="50">
        <f>$E$2*I29</f>
        <v>11440</v>
      </c>
      <c r="K29" s="49">
        <f>I29*1.1</f>
        <v>286</v>
      </c>
      <c r="L29" s="50">
        <f>$E$2*K29</f>
        <v>12584</v>
      </c>
      <c r="M29" s="49">
        <f>K29*1.1</f>
        <v>314.6</v>
      </c>
      <c r="N29" s="50">
        <f>$E$2*M29</f>
        <v>13842.400000000001</v>
      </c>
      <c r="O29" s="49">
        <f>I29/1.03</f>
        <v>252.4271844660194</v>
      </c>
      <c r="P29" s="50">
        <f>$E$2*O29</f>
        <v>11106.796116504855</v>
      </c>
      <c r="Q29" s="49">
        <f>K29/1.03</f>
        <v>277.66990291262135</v>
      </c>
      <c r="R29" s="50">
        <f>Q29*$E$2</f>
        <v>12217.47572815534</v>
      </c>
      <c r="S29" s="49">
        <f>M29/1.03</f>
        <v>305.4368932038835</v>
      </c>
      <c r="T29" s="50">
        <f>S29*$E$2</f>
        <v>13439.223300970876</v>
      </c>
      <c r="U29" s="49">
        <f>I29/1.05</f>
        <v>247.61904761904762</v>
      </c>
      <c r="V29" s="50">
        <f>U29*$E$2</f>
        <v>10895.238095238095</v>
      </c>
      <c r="W29" s="49">
        <f>K29/1.05</f>
        <v>272.38095238095235</v>
      </c>
      <c r="X29" s="50">
        <f>W29*$E$2</f>
        <v>11984.761904761903</v>
      </c>
      <c r="Y29" s="49">
        <f>M29/1.05</f>
        <v>299.61904761904765</v>
      </c>
      <c r="Z29" s="50">
        <f>Y29*$E$2</f>
        <v>13183.238095238097</v>
      </c>
    </row>
    <row r="30" spans="1:26" ht="23.25">
      <c r="A30" s="51" t="s">
        <v>220</v>
      </c>
      <c r="B30" s="4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49"/>
      <c r="R30" s="50"/>
      <c r="S30" s="49"/>
      <c r="T30" s="50"/>
      <c r="U30" s="49"/>
      <c r="V30" s="50"/>
      <c r="W30" s="49"/>
      <c r="X30" s="50"/>
      <c r="Y30" s="49"/>
      <c r="Z30" s="50"/>
    </row>
    <row r="31" spans="1:26" ht="29.25">
      <c r="A31" s="52" t="s">
        <v>221</v>
      </c>
      <c r="B31" s="53">
        <v>22725</v>
      </c>
      <c r="C31" s="49">
        <f>I31*1.35</f>
        <v>15.835500000000001</v>
      </c>
      <c r="D31" s="50">
        <f>$E$2*C31</f>
        <v>696.7620000000001</v>
      </c>
      <c r="E31" s="49">
        <f>I31*1.1</f>
        <v>12.903000000000002</v>
      </c>
      <c r="F31" s="50">
        <f>$E$2*E31</f>
        <v>567.7320000000001</v>
      </c>
      <c r="G31" s="49">
        <f>I31*1.05</f>
        <v>12.316500000000001</v>
      </c>
      <c r="H31" s="50">
        <f>$E$2*G31</f>
        <v>541.926</v>
      </c>
      <c r="I31" s="54">
        <v>11.73</v>
      </c>
      <c r="J31" s="50">
        <f>$E$2*I31</f>
        <v>516.12</v>
      </c>
      <c r="K31" s="49">
        <f>I31*1.1</f>
        <v>12.903000000000002</v>
      </c>
      <c r="L31" s="50">
        <f>$E$2*K31</f>
        <v>567.7320000000001</v>
      </c>
      <c r="M31" s="49">
        <f>K31*1.1</f>
        <v>14.193300000000004</v>
      </c>
      <c r="N31" s="50">
        <f>$E$2*M31</f>
        <v>624.5052000000002</v>
      </c>
      <c r="O31" s="49">
        <f>I31/1.03</f>
        <v>11.388349514563107</v>
      </c>
      <c r="P31" s="50">
        <f>$E$2*O31</f>
        <v>501.0873786407767</v>
      </c>
      <c r="Q31" s="49">
        <f>K31/1.03</f>
        <v>12.527184466019419</v>
      </c>
      <c r="R31" s="50">
        <f>Q31*$E$2</f>
        <v>551.1961165048544</v>
      </c>
      <c r="S31" s="49">
        <f>M31/1.03</f>
        <v>13.779902912621363</v>
      </c>
      <c r="T31" s="50">
        <f>S31*$E$2</f>
        <v>606.31572815534</v>
      </c>
      <c r="U31" s="49">
        <f>I31/1.05</f>
        <v>11.17142857142857</v>
      </c>
      <c r="V31" s="50">
        <f>U31*$E$2</f>
        <v>491.5428571428571</v>
      </c>
      <c r="W31" s="49">
        <f>K31/1.05</f>
        <v>12.28857142857143</v>
      </c>
      <c r="X31" s="50">
        <f>W31*$E$2</f>
        <v>540.6971428571429</v>
      </c>
      <c r="Y31" s="49">
        <f>M31/1.05</f>
        <v>13.517428571428574</v>
      </c>
      <c r="Z31" s="50">
        <f>Y31*$E$2</f>
        <v>594.7668571428572</v>
      </c>
    </row>
    <row r="32" spans="1:26" ht="27.75">
      <c r="A32" s="55" t="s">
        <v>222</v>
      </c>
      <c r="B32" s="53">
        <v>22728</v>
      </c>
      <c r="C32" s="49">
        <f>I32*1.35</f>
        <v>15.835500000000001</v>
      </c>
      <c r="D32" s="50">
        <f>$E$2*C32</f>
        <v>696.7620000000001</v>
      </c>
      <c r="E32" s="49">
        <f>I32*1.1</f>
        <v>12.903000000000002</v>
      </c>
      <c r="F32" s="50">
        <f>$E$2*E32</f>
        <v>567.7320000000001</v>
      </c>
      <c r="G32" s="49">
        <f>I32*1.05</f>
        <v>12.316500000000001</v>
      </c>
      <c r="H32" s="50">
        <f>$E$2*G32</f>
        <v>541.926</v>
      </c>
      <c r="I32" s="54">
        <v>11.73</v>
      </c>
      <c r="J32" s="50">
        <f>$E$2*I32</f>
        <v>516.12</v>
      </c>
      <c r="K32" s="49">
        <f>I32*1.1</f>
        <v>12.903000000000002</v>
      </c>
      <c r="L32" s="50">
        <f>$E$2*K32</f>
        <v>567.7320000000001</v>
      </c>
      <c r="M32" s="49">
        <f>K32*1.1</f>
        <v>14.193300000000004</v>
      </c>
      <c r="N32" s="50">
        <f>$E$2*M32</f>
        <v>624.5052000000002</v>
      </c>
      <c r="O32" s="49">
        <f>I32/1.03</f>
        <v>11.388349514563107</v>
      </c>
      <c r="P32" s="50">
        <f>$E$2*O32</f>
        <v>501.0873786407767</v>
      </c>
      <c r="Q32" s="49">
        <f>K32/1.03</f>
        <v>12.527184466019419</v>
      </c>
      <c r="R32" s="50">
        <f>Q32*$E$2</f>
        <v>551.1961165048544</v>
      </c>
      <c r="S32" s="49">
        <f>M32/1.03</f>
        <v>13.779902912621363</v>
      </c>
      <c r="T32" s="50">
        <f>S32*$E$2</f>
        <v>606.31572815534</v>
      </c>
      <c r="U32" s="49">
        <f>I32/1.05</f>
        <v>11.17142857142857</v>
      </c>
      <c r="V32" s="50">
        <f>U32*$E$2</f>
        <v>491.5428571428571</v>
      </c>
      <c r="W32" s="49">
        <f>K32/1.05</f>
        <v>12.28857142857143</v>
      </c>
      <c r="X32" s="50">
        <f>W32*$E$2</f>
        <v>540.6971428571429</v>
      </c>
      <c r="Y32" s="49">
        <f>M32/1.05</f>
        <v>13.517428571428574</v>
      </c>
      <c r="Z32" s="50">
        <f>Y32*$E$2</f>
        <v>594.7668571428572</v>
      </c>
    </row>
    <row r="33" spans="1:26" ht="15">
      <c r="A33" s="55" t="s">
        <v>223</v>
      </c>
      <c r="B33" s="53">
        <v>22729</v>
      </c>
      <c r="C33" s="49">
        <f>I33*1.35</f>
        <v>15.835500000000001</v>
      </c>
      <c r="D33" s="50">
        <f>$E$2*C33</f>
        <v>696.7620000000001</v>
      </c>
      <c r="E33" s="49">
        <f>I33*1.1</f>
        <v>12.903000000000002</v>
      </c>
      <c r="F33" s="50">
        <f>$E$2*E33</f>
        <v>567.7320000000001</v>
      </c>
      <c r="G33" s="49">
        <f>I33*1.05</f>
        <v>12.316500000000001</v>
      </c>
      <c r="H33" s="50">
        <f>$E$2*G33</f>
        <v>541.926</v>
      </c>
      <c r="I33" s="54">
        <v>11.73</v>
      </c>
      <c r="J33" s="50">
        <f>$E$2*I33</f>
        <v>516.12</v>
      </c>
      <c r="K33" s="49">
        <f>I33*1.1</f>
        <v>12.903000000000002</v>
      </c>
      <c r="L33" s="50">
        <f>$E$2*K33</f>
        <v>567.7320000000001</v>
      </c>
      <c r="M33" s="49">
        <f>K33*1.1</f>
        <v>14.193300000000004</v>
      </c>
      <c r="N33" s="50">
        <f>$E$2*M33</f>
        <v>624.5052000000002</v>
      </c>
      <c r="O33" s="49">
        <f>I33/1.03</f>
        <v>11.388349514563107</v>
      </c>
      <c r="P33" s="50">
        <f>$E$2*O33</f>
        <v>501.0873786407767</v>
      </c>
      <c r="Q33" s="49">
        <f>K33/1.03</f>
        <v>12.527184466019419</v>
      </c>
      <c r="R33" s="50">
        <f>Q33*$E$2</f>
        <v>551.1961165048544</v>
      </c>
      <c r="S33" s="49">
        <f>M33/1.03</f>
        <v>13.779902912621363</v>
      </c>
      <c r="T33" s="50">
        <f>S33*$E$2</f>
        <v>606.31572815534</v>
      </c>
      <c r="U33" s="49">
        <f>I33/1.05</f>
        <v>11.17142857142857</v>
      </c>
      <c r="V33" s="50">
        <f>U33*$E$2</f>
        <v>491.5428571428571</v>
      </c>
      <c r="W33" s="49">
        <f>K33/1.05</f>
        <v>12.28857142857143</v>
      </c>
      <c r="X33" s="50">
        <f>W33*$E$2</f>
        <v>540.6971428571429</v>
      </c>
      <c r="Y33" s="49">
        <f>M33/1.05</f>
        <v>13.517428571428574</v>
      </c>
      <c r="Z33" s="50">
        <f>Y33*$E$2</f>
        <v>594.7668571428572</v>
      </c>
    </row>
    <row r="34" spans="1:26" ht="27.75">
      <c r="A34" s="55" t="s">
        <v>224</v>
      </c>
      <c r="B34" s="53">
        <v>22729</v>
      </c>
      <c r="C34" s="49">
        <f>I34*1.35</f>
        <v>15.835500000000001</v>
      </c>
      <c r="D34" s="50">
        <f>$E$2*C34</f>
        <v>696.7620000000001</v>
      </c>
      <c r="E34" s="49">
        <f>I34*1.1</f>
        <v>12.903000000000002</v>
      </c>
      <c r="F34" s="50">
        <f>$E$2*E34</f>
        <v>567.7320000000001</v>
      </c>
      <c r="G34" s="49">
        <f>I34*1.05</f>
        <v>12.316500000000001</v>
      </c>
      <c r="H34" s="50">
        <f>$E$2*G34</f>
        <v>541.926</v>
      </c>
      <c r="I34" s="54">
        <v>11.73</v>
      </c>
      <c r="J34" s="50">
        <f>$E$2*I34</f>
        <v>516.12</v>
      </c>
      <c r="K34" s="49">
        <f>I34*1.1</f>
        <v>12.903000000000002</v>
      </c>
      <c r="L34" s="50">
        <f aca="true" t="shared" si="0" ref="L34:N35">$E$2*K34</f>
        <v>567.7320000000001</v>
      </c>
      <c r="M34" s="49">
        <f>K34*1.1</f>
        <v>14.193300000000004</v>
      </c>
      <c r="N34" s="50">
        <f t="shared" si="0"/>
        <v>624.5052000000002</v>
      </c>
      <c r="O34" s="49">
        <f>I34/1.03</f>
        <v>11.388349514563107</v>
      </c>
      <c r="P34" s="50">
        <f>$E$2*O34</f>
        <v>501.0873786407767</v>
      </c>
      <c r="Q34" s="49">
        <f>K34/1.03</f>
        <v>12.527184466019419</v>
      </c>
      <c r="R34" s="50">
        <f aca="true" t="shared" si="1" ref="R34:T35">Q34*$E$2</f>
        <v>551.1961165048544</v>
      </c>
      <c r="S34" s="49">
        <f>M34/1.03</f>
        <v>13.779902912621363</v>
      </c>
      <c r="T34" s="50">
        <f t="shared" si="1"/>
        <v>606.31572815534</v>
      </c>
      <c r="U34" s="49">
        <f>I34/1.05</f>
        <v>11.17142857142857</v>
      </c>
      <c r="V34" s="50">
        <f>U34*$E$2</f>
        <v>491.5428571428571</v>
      </c>
      <c r="W34" s="49">
        <f>K34/1.05</f>
        <v>12.28857142857143</v>
      </c>
      <c r="X34" s="50">
        <f aca="true" t="shared" si="2" ref="X34:Z35">W34*$E$2</f>
        <v>540.6971428571429</v>
      </c>
      <c r="Y34" s="49">
        <f>M34/1.05</f>
        <v>13.517428571428574</v>
      </c>
      <c r="Z34" s="50">
        <f t="shared" si="2"/>
        <v>594.7668571428572</v>
      </c>
    </row>
    <row r="35" spans="1:26" ht="15">
      <c r="A35" s="55" t="s">
        <v>225</v>
      </c>
      <c r="B35" s="53">
        <v>22729</v>
      </c>
      <c r="C35" s="49">
        <f>I35*1.35</f>
        <v>87.09525000000001</v>
      </c>
      <c r="D35" s="50">
        <f>$E$2*C35</f>
        <v>3832.1910000000003</v>
      </c>
      <c r="E35" s="49">
        <f>I35*1.1</f>
        <v>70.96650000000001</v>
      </c>
      <c r="F35" s="50">
        <f>$E$2*E35</f>
        <v>3122.5260000000003</v>
      </c>
      <c r="G35" s="49">
        <f>I35*1.05</f>
        <v>67.74075</v>
      </c>
      <c r="H35" s="56">
        <f>$E$2*G35</f>
        <v>2980.5930000000003</v>
      </c>
      <c r="I35" s="49">
        <v>64.515</v>
      </c>
      <c r="J35" s="57">
        <f>$E$2*I35</f>
        <v>2838.66</v>
      </c>
      <c r="K35" s="49">
        <f>I35*1.1</f>
        <v>70.96650000000001</v>
      </c>
      <c r="L35" s="50">
        <f t="shared" si="0"/>
        <v>3122.5260000000003</v>
      </c>
      <c r="M35" s="49">
        <f>K35*1.1</f>
        <v>78.06315000000002</v>
      </c>
      <c r="N35" s="50">
        <f t="shared" si="0"/>
        <v>3434.778600000001</v>
      </c>
      <c r="O35" s="49">
        <f>I35/1.03</f>
        <v>62.63592233009709</v>
      </c>
      <c r="P35" s="50">
        <f>$E$2*O35</f>
        <v>2755.980582524272</v>
      </c>
      <c r="Q35" s="49">
        <f>K35/1.03</f>
        <v>68.8995145631068</v>
      </c>
      <c r="R35" s="50">
        <f t="shared" si="1"/>
        <v>3031.5786407766996</v>
      </c>
      <c r="S35" s="49">
        <f>M35/1.03</f>
        <v>75.78946601941749</v>
      </c>
      <c r="T35" s="50">
        <f t="shared" si="1"/>
        <v>3334.7365048543697</v>
      </c>
      <c r="U35" s="49">
        <f>I35/1.05</f>
        <v>61.44285714285714</v>
      </c>
      <c r="V35" s="50">
        <f>U35*$E$2</f>
        <v>2703.4857142857145</v>
      </c>
      <c r="W35" s="49">
        <f>K35/1.05</f>
        <v>67.58714285714287</v>
      </c>
      <c r="X35" s="50">
        <f t="shared" si="2"/>
        <v>2973.834285714286</v>
      </c>
      <c r="Y35" s="49">
        <f>M35/1.05</f>
        <v>74.34585714285716</v>
      </c>
      <c r="Z35" s="50">
        <f t="shared" si="2"/>
        <v>3271.217714285715</v>
      </c>
    </row>
    <row r="36" ht="12.75" customHeight="1">
      <c r="I36" s="58"/>
    </row>
    <row r="37" ht="17.25">
      <c r="C37" s="59" t="s">
        <v>226</v>
      </c>
    </row>
    <row r="38" ht="17.25">
      <c r="C38" s="60" t="s">
        <v>227</v>
      </c>
    </row>
  </sheetData>
  <mergeCells count="316">
    <mergeCell ref="B2:D2"/>
    <mergeCell ref="A4:A6"/>
    <mergeCell ref="B4:B6"/>
    <mergeCell ref="C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2009-05-07T06:34:05Z</cp:lastPrinted>
  <dcterms:created xsi:type="dcterms:W3CDTF">1601-01-01T21:00:00Z</dcterms:created>
  <dcterms:modified xsi:type="dcterms:W3CDTF">2009-04-23T16:51:43Z</dcterms:modified>
  <cp:category/>
  <cp:version/>
  <cp:contentType/>
  <cp:contentStatus/>
  <cp:revision>1</cp:revision>
</cp:coreProperties>
</file>